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.2 - Vedlejší a ost..." sheetId="2" r:id="rId2"/>
    <sheet name="SO 101.2 - Parkoviště a c..." sheetId="3" r:id="rId3"/>
    <sheet name="SO 401.2 - Veřejné osvětl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000.2 - Vedlejší a ost...'!$C$120:$K$158</definedName>
    <definedName name="_xlnm.Print_Area" localSheetId="1">'SO 000.2 - Vedlejší a ost...'!$C$4:$J$76,'SO 000.2 - Vedlejší a ost...'!$C$82:$J$102,'SO 000.2 - Vedlejší a ost...'!$C$108:$K$158</definedName>
    <definedName name="_xlnm.Print_Titles" localSheetId="1">'SO 000.2 - Vedlejší a ost...'!$120:$120</definedName>
    <definedName name="_xlnm._FilterDatabase" localSheetId="2" hidden="1">'SO 101.2 - Parkoviště a c...'!$C$125:$K$435</definedName>
    <definedName name="_xlnm.Print_Area" localSheetId="2">'SO 101.2 - Parkoviště a c...'!$C$4:$J$76,'SO 101.2 - Parkoviště a c...'!$C$82:$J$107,'SO 101.2 - Parkoviště a c...'!$C$113:$K$435</definedName>
    <definedName name="_xlnm.Print_Titles" localSheetId="2">'SO 101.2 - Parkoviště a c...'!$125:$125</definedName>
    <definedName name="_xlnm._FilterDatabase" localSheetId="3" hidden="1">'SO 401.2 - Veřejné osvětl...'!$C$121:$K$221</definedName>
    <definedName name="_xlnm.Print_Area" localSheetId="3">'SO 401.2 - Veřejné osvětl...'!$C$4:$J$76,'SO 401.2 - Veřejné osvětl...'!$C$82:$J$103,'SO 401.2 - Veřejné osvětl...'!$C$109:$K$221</definedName>
    <definedName name="_xlnm.Print_Titles" localSheetId="3">'SO 401.2 - Veřejné osvětl...'!$121:$121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3" r="J37"/>
  <c r="J36"/>
  <c i="1" r="AY96"/>
  <c i="3" r="J35"/>
  <c i="1" r="AX96"/>
  <c i="3" r="BI435"/>
  <c r="BH435"/>
  <c r="BG435"/>
  <c r="BF435"/>
  <c r="T435"/>
  <c r="R435"/>
  <c r="P435"/>
  <c r="BI434"/>
  <c r="BH434"/>
  <c r="BG434"/>
  <c r="BF434"/>
  <c r="T434"/>
  <c r="R434"/>
  <c r="P434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3"/>
  <c r="BH383"/>
  <c r="BG383"/>
  <c r="BF383"/>
  <c r="T383"/>
  <c r="R383"/>
  <c r="P383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1"/>
  <c r="BH331"/>
  <c r="BG331"/>
  <c r="BF331"/>
  <c r="T331"/>
  <c r="R331"/>
  <c r="P331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0"/>
  <c r="BH260"/>
  <c r="BG260"/>
  <c r="BF260"/>
  <c r="T260"/>
  <c r="R260"/>
  <c r="P260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4" r="BK215"/>
  <c r="BK207"/>
  <c r="J203"/>
  <c r="J201"/>
  <c r="BK199"/>
  <c r="J197"/>
  <c r="BK183"/>
  <c r="BK181"/>
  <c r="J179"/>
  <c r="J175"/>
  <c r="J173"/>
  <c r="BK171"/>
  <c r="BK169"/>
  <c r="J167"/>
  <c r="BK165"/>
  <c r="J165"/>
  <c r="BK162"/>
  <c r="J162"/>
  <c r="BK160"/>
  <c r="J160"/>
  <c r="BK158"/>
  <c r="J158"/>
  <c r="BK156"/>
  <c r="J156"/>
  <c r="J154"/>
  <c r="BK152"/>
  <c r="BK150"/>
  <c r="BK148"/>
  <c r="J146"/>
  <c r="J144"/>
  <c r="BK142"/>
  <c r="BK140"/>
  <c r="BK138"/>
  <c r="J136"/>
  <c r="BK134"/>
  <c r="BK132"/>
  <c r="BK130"/>
  <c r="BK125"/>
  <c i="3" r="J419"/>
  <c r="J404"/>
  <c r="J402"/>
  <c r="BK398"/>
  <c r="J395"/>
  <c r="J392"/>
  <c r="J390"/>
  <c r="J388"/>
  <c r="J386"/>
  <c r="BK383"/>
  <c r="BK377"/>
  <c r="BK374"/>
  <c r="J371"/>
  <c r="BK368"/>
  <c r="J365"/>
  <c r="J362"/>
  <c r="BK354"/>
  <c r="J351"/>
  <c r="BK347"/>
  <c r="J345"/>
  <c r="J343"/>
  <c r="J340"/>
  <c r="J337"/>
  <c r="BK331"/>
  <c r="BK325"/>
  <c r="J322"/>
  <c r="J318"/>
  <c r="BK315"/>
  <c r="BK312"/>
  <c r="BK309"/>
  <c r="BK306"/>
  <c r="BK303"/>
  <c r="J301"/>
  <c r="BK297"/>
  <c r="BK294"/>
  <c r="J291"/>
  <c r="J288"/>
  <c r="J285"/>
  <c r="BK277"/>
  <c r="J275"/>
  <c r="BK273"/>
  <c r="J271"/>
  <c r="J267"/>
  <c r="J260"/>
  <c r="J251"/>
  <c r="BK247"/>
  <c r="J243"/>
  <c r="J239"/>
  <c r="BK231"/>
  <c r="BK228"/>
  <c r="J226"/>
  <c r="BK222"/>
  <c r="BK219"/>
  <c r="BK215"/>
  <c r="J213"/>
  <c r="J211"/>
  <c r="J207"/>
  <c r="J205"/>
  <c r="J202"/>
  <c r="J199"/>
  <c r="BK196"/>
  <c r="BK193"/>
  <c r="BK191"/>
  <c r="BK189"/>
  <c r="BK183"/>
  <c r="BK181"/>
  <c r="J179"/>
  <c r="BK177"/>
  <c r="J175"/>
  <c r="BK173"/>
  <c r="BK171"/>
  <c r="BK169"/>
  <c r="BK163"/>
  <c r="BK160"/>
  <c r="J157"/>
  <c r="J151"/>
  <c r="J148"/>
  <c r="J146"/>
  <c r="BK144"/>
  <c r="BK141"/>
  <c r="J138"/>
  <c r="BK129"/>
  <c i="2" r="BK155"/>
  <c r="J152"/>
  <c r="J148"/>
  <c r="J145"/>
  <c r="J141"/>
  <c r="J138"/>
  <c r="J130"/>
  <c r="BK127"/>
  <c i="4" r="BK220"/>
  <c r="BK218"/>
  <c r="J215"/>
  <c r="J207"/>
  <c r="BK205"/>
  <c r="BK203"/>
  <c r="BK201"/>
  <c r="J191"/>
  <c r="J181"/>
  <c r="BK179"/>
  <c r="BK175"/>
  <c r="BK173"/>
  <c r="J169"/>
  <c r="BK167"/>
  <c i="2" r="J155"/>
  <c r="BK152"/>
  <c r="BK148"/>
  <c r="BK145"/>
  <c r="BK141"/>
  <c r="J133"/>
  <c r="BK130"/>
  <c r="BK124"/>
  <c i="4" r="J220"/>
  <c r="J218"/>
  <c r="J205"/>
  <c r="J199"/>
  <c r="BK197"/>
  <c r="BK191"/>
  <c r="J183"/>
  <c r="J171"/>
  <c r="BK154"/>
  <c r="J152"/>
  <c r="J150"/>
  <c r="J148"/>
  <c r="BK146"/>
  <c r="BK144"/>
  <c r="J142"/>
  <c r="J140"/>
  <c r="J138"/>
  <c r="BK136"/>
  <c r="J134"/>
  <c r="J132"/>
  <c r="J130"/>
  <c r="J125"/>
  <c i="3" r="BK435"/>
  <c r="J435"/>
  <c r="BK434"/>
  <c r="J434"/>
  <c r="BK423"/>
  <c r="J423"/>
  <c r="BK421"/>
  <c r="J421"/>
  <c r="BK419"/>
  <c r="BK404"/>
  <c r="BK402"/>
  <c r="J398"/>
  <c r="BK395"/>
  <c r="BK392"/>
  <c r="BK390"/>
  <c r="BK388"/>
  <c r="BK386"/>
  <c r="J383"/>
  <c r="J377"/>
  <c r="J374"/>
  <c r="BK371"/>
  <c r="J368"/>
  <c r="BK365"/>
  <c r="BK362"/>
  <c r="J354"/>
  <c r="BK351"/>
  <c r="BK349"/>
  <c r="J349"/>
  <c r="J347"/>
  <c r="BK345"/>
  <c r="BK343"/>
  <c r="BK340"/>
  <c r="BK337"/>
  <c r="J331"/>
  <c r="J325"/>
  <c r="BK322"/>
  <c r="BK318"/>
  <c r="J315"/>
  <c r="J312"/>
  <c r="J309"/>
  <c r="J306"/>
  <c r="J303"/>
  <c r="BK301"/>
  <c r="J297"/>
  <c r="J294"/>
  <c r="BK291"/>
  <c r="BK288"/>
  <c r="BK285"/>
  <c r="BK279"/>
  <c r="J279"/>
  <c r="J277"/>
  <c r="BK275"/>
  <c r="J273"/>
  <c r="BK271"/>
  <c r="BK267"/>
  <c r="BK260"/>
  <c r="BK251"/>
  <c r="J247"/>
  <c r="BK243"/>
  <c r="BK239"/>
  <c r="J231"/>
  <c r="J228"/>
  <c r="BK226"/>
  <c r="J222"/>
  <c r="J219"/>
  <c r="J215"/>
  <c r="BK213"/>
  <c r="BK211"/>
  <c r="BK209"/>
  <c r="J209"/>
  <c r="BK207"/>
  <c r="BK205"/>
  <c r="BK202"/>
  <c r="BK199"/>
  <c r="J196"/>
  <c r="J193"/>
  <c r="J191"/>
  <c r="J189"/>
  <c r="J183"/>
  <c r="J181"/>
  <c r="BK179"/>
  <c r="J177"/>
  <c r="BK175"/>
  <c r="J173"/>
  <c r="J171"/>
  <c r="J169"/>
  <c r="J163"/>
  <c r="J160"/>
  <c r="BK157"/>
  <c r="BK154"/>
  <c r="J154"/>
  <c r="BK151"/>
  <c r="BK148"/>
  <c r="BK146"/>
  <c r="J144"/>
  <c r="J141"/>
  <c r="BK138"/>
  <c r="J129"/>
  <c i="2" r="BK138"/>
  <c r="BK133"/>
  <c r="J127"/>
  <c r="J124"/>
  <c i="1" r="AS94"/>
  <c i="2" l="1" r="BK123"/>
  <c r="P123"/>
  <c r="T123"/>
  <c r="P132"/>
  <c r="T132"/>
  <c r="P144"/>
  <c r="BK151"/>
  <c r="J151"/>
  <c r="J101"/>
  <c r="P151"/>
  <c r="R151"/>
  <c i="3" r="BK128"/>
  <c r="BK159"/>
  <c r="J159"/>
  <c r="J99"/>
  <c r="T159"/>
  <c r="BK225"/>
  <c r="J225"/>
  <c r="J101"/>
  <c r="BK246"/>
  <c r="J246"/>
  <c r="J102"/>
  <c r="T246"/>
  <c r="R314"/>
  <c r="T314"/>
  <c r="R321"/>
  <c r="BK397"/>
  <c r="J397"/>
  <c r="J105"/>
  <c r="R397"/>
  <c r="P433"/>
  <c r="T433"/>
  <c i="2" r="R123"/>
  <c r="BK132"/>
  <c r="J132"/>
  <c r="J99"/>
  <c r="R132"/>
  <c r="BK144"/>
  <c r="J144"/>
  <c r="J100"/>
  <c r="R144"/>
  <c r="T144"/>
  <c r="T151"/>
  <c i="3" r="P128"/>
  <c r="R128"/>
  <c r="T128"/>
  <c r="P159"/>
  <c r="R159"/>
  <c r="BK218"/>
  <c r="J218"/>
  <c r="J100"/>
  <c r="P218"/>
  <c r="R218"/>
  <c r="T218"/>
  <c r="P225"/>
  <c r="R225"/>
  <c r="T225"/>
  <c r="P246"/>
  <c r="R246"/>
  <c r="BK314"/>
  <c r="J314"/>
  <c r="J103"/>
  <c r="P314"/>
  <c r="BK321"/>
  <c r="J321"/>
  <c r="J104"/>
  <c r="P321"/>
  <c r="T321"/>
  <c r="P397"/>
  <c r="T397"/>
  <c r="BK433"/>
  <c r="J433"/>
  <c r="J106"/>
  <c r="R433"/>
  <c i="4" r="BK129"/>
  <c r="J129"/>
  <c r="J100"/>
  <c r="P129"/>
  <c r="P128"/>
  <c r="P122"/>
  <c i="1" r="AU97"/>
  <c i="4" r="R129"/>
  <c r="R128"/>
  <c r="R122"/>
  <c r="T129"/>
  <c r="T128"/>
  <c r="T122"/>
  <c r="BK178"/>
  <c r="J178"/>
  <c r="J102"/>
  <c r="P178"/>
  <c r="P177"/>
  <c r="R178"/>
  <c r="R177"/>
  <c r="T178"/>
  <c r="T177"/>
  <c i="2" r="E85"/>
  <c r="J89"/>
  <c r="F118"/>
  <c r="BE155"/>
  <c i="3" r="E85"/>
  <c r="F92"/>
  <c r="BE129"/>
  <c r="BE138"/>
  <c r="BE141"/>
  <c r="BE144"/>
  <c r="BE146"/>
  <c r="BE151"/>
  <c r="BE154"/>
  <c r="BE157"/>
  <c r="BE163"/>
  <c r="BE169"/>
  <c r="BE171"/>
  <c r="BE173"/>
  <c r="BE177"/>
  <c r="BE181"/>
  <c r="BE183"/>
  <c r="BE189"/>
  <c r="BE191"/>
  <c r="BE196"/>
  <c r="BE202"/>
  <c r="BE207"/>
  <c r="BE213"/>
  <c r="BE215"/>
  <c r="BE219"/>
  <c r="BE222"/>
  <c r="BE231"/>
  <c r="BE243"/>
  <c r="BE260"/>
  <c r="BE267"/>
  <c r="BE271"/>
  <c r="BE277"/>
  <c r="BE285"/>
  <c r="BE291"/>
  <c r="BE294"/>
  <c r="BE297"/>
  <c r="BE301"/>
  <c r="BE306"/>
  <c r="BE309"/>
  <c r="BE312"/>
  <c r="BE318"/>
  <c r="BE322"/>
  <c r="BE325"/>
  <c r="BE331"/>
  <c r="BE340"/>
  <c r="BE345"/>
  <c r="BE347"/>
  <c r="BE351"/>
  <c r="BE365"/>
  <c r="BE374"/>
  <c r="BE383"/>
  <c r="BE386"/>
  <c r="BE388"/>
  <c r="BE395"/>
  <c r="BE398"/>
  <c r="BE402"/>
  <c r="BE419"/>
  <c r="BE421"/>
  <c r="BE423"/>
  <c r="BE434"/>
  <c r="BE435"/>
  <c i="4" r="E112"/>
  <c r="BE132"/>
  <c r="BE134"/>
  <c r="BE136"/>
  <c r="BE142"/>
  <c r="BE144"/>
  <c r="BE146"/>
  <c r="BE152"/>
  <c r="BE169"/>
  <c r="BE203"/>
  <c i="2" r="BE127"/>
  <c r="BE138"/>
  <c r="BE141"/>
  <c r="BE152"/>
  <c i="4" r="BE173"/>
  <c r="BE179"/>
  <c r="BE183"/>
  <c r="BE197"/>
  <c r="BE205"/>
  <c r="BE215"/>
  <c r="BE218"/>
  <c r="BE220"/>
  <c i="2" r="BE124"/>
  <c r="BE130"/>
  <c r="BE133"/>
  <c r="BE145"/>
  <c r="BE148"/>
  <c i="3" r="J89"/>
  <c r="BE148"/>
  <c r="BE160"/>
  <c r="BE175"/>
  <c r="BE179"/>
  <c r="BE193"/>
  <c r="BE199"/>
  <c r="BE205"/>
  <c r="BE209"/>
  <c r="BE211"/>
  <c r="BE226"/>
  <c r="BE228"/>
  <c r="BE239"/>
  <c r="BE247"/>
  <c r="BE251"/>
  <c r="BE273"/>
  <c r="BE275"/>
  <c r="BE279"/>
  <c r="BE288"/>
  <c r="BE303"/>
  <c r="BE315"/>
  <c r="BE337"/>
  <c r="BE343"/>
  <c r="BE349"/>
  <c r="BE354"/>
  <c r="BE362"/>
  <c r="BE368"/>
  <c r="BE371"/>
  <c r="BE377"/>
  <c r="BE390"/>
  <c r="BE392"/>
  <c r="BE404"/>
  <c i="4" r="J89"/>
  <c r="F92"/>
  <c r="BE125"/>
  <c r="BE130"/>
  <c r="BE138"/>
  <c r="BE140"/>
  <c r="BE148"/>
  <c r="BE150"/>
  <c r="BE154"/>
  <c r="BE156"/>
  <c r="BE158"/>
  <c r="BE160"/>
  <c r="BE162"/>
  <c r="BE165"/>
  <c r="BE167"/>
  <c r="BE171"/>
  <c r="BE175"/>
  <c r="BE181"/>
  <c r="BE191"/>
  <c r="BE199"/>
  <c r="BE201"/>
  <c r="BE207"/>
  <c r="BK124"/>
  <c r="J124"/>
  <c r="J98"/>
  <c i="2" r="J34"/>
  <c i="1" r="AW95"/>
  <c i="4" r="F34"/>
  <c i="1" r="BA97"/>
  <c i="2" r="F34"/>
  <c i="1" r="BA95"/>
  <c i="3" r="F34"/>
  <c i="1" r="BA96"/>
  <c i="2" r="F36"/>
  <c i="1" r="BC95"/>
  <c i="3" r="F37"/>
  <c i="1" r="BD96"/>
  <c i="4" r="J34"/>
  <c i="1" r="AW97"/>
  <c i="4" r="F37"/>
  <c i="1" r="BD97"/>
  <c i="4" r="F35"/>
  <c i="1" r="BB97"/>
  <c i="2" r="F37"/>
  <c i="1" r="BD95"/>
  <c i="3" r="F36"/>
  <c i="1" r="BC96"/>
  <c i="3" r="J34"/>
  <c i="1" r="AW96"/>
  <c i="4" r="F36"/>
  <c i="1" r="BC97"/>
  <c i="2" r="F35"/>
  <c i="1" r="BB95"/>
  <c i="3" r="F35"/>
  <c i="1" r="BB96"/>
  <c i="3" l="1" r="BK127"/>
  <c r="J127"/>
  <c r="J97"/>
  <c i="2" r="T122"/>
  <c r="T121"/>
  <c r="BK122"/>
  <c r="J122"/>
  <c r="J97"/>
  <c i="3" r="P127"/>
  <c r="P126"/>
  <c i="1" r="AU96"/>
  <c i="2" r="P122"/>
  <c r="P121"/>
  <c i="1" r="AU95"/>
  <c i="3" r="T127"/>
  <c r="T126"/>
  <c r="R127"/>
  <c r="R126"/>
  <c i="2" r="R122"/>
  <c r="R121"/>
  <c r="J123"/>
  <c r="J98"/>
  <c i="3" r="J128"/>
  <c r="J98"/>
  <c i="4" r="BK123"/>
  <c r="J123"/>
  <c r="J97"/>
  <c r="BK128"/>
  <c r="J128"/>
  <c r="J99"/>
  <c r="BK177"/>
  <c r="J177"/>
  <c r="J101"/>
  <c i="1" r="BB94"/>
  <c r="W31"/>
  <c i="2" r="F33"/>
  <c i="1" r="AZ95"/>
  <c i="4" r="J33"/>
  <c i="1" r="AV97"/>
  <c r="AT97"/>
  <c i="2" r="J33"/>
  <c i="1" r="AV95"/>
  <c r="AT95"/>
  <c r="BA94"/>
  <c r="AW94"/>
  <c r="AK30"/>
  <c r="BC94"/>
  <c r="W32"/>
  <c i="3" r="F33"/>
  <c i="1" r="AZ96"/>
  <c i="3" r="J33"/>
  <c i="1" r="AV96"/>
  <c r="AT96"/>
  <c r="BD94"/>
  <c r="W33"/>
  <c i="4" r="F33"/>
  <c i="1" r="AZ97"/>
  <c i="2" l="1" r="BK121"/>
  <c r="J121"/>
  <c i="3" r="BK126"/>
  <c r="J126"/>
  <c r="J96"/>
  <c i="4" r="BK122"/>
  <c r="J122"/>
  <c r="J96"/>
  <c i="1" r="AZ94"/>
  <c r="W29"/>
  <c r="AX94"/>
  <c r="W30"/>
  <c r="AU94"/>
  <c r="AY94"/>
  <c i="2" r="J30"/>
  <c i="1" r="AG95"/>
  <c r="AN95"/>
  <c i="2" l="1" r="J96"/>
  <c r="J39"/>
  <c i="1" r="AV94"/>
  <c r="AK29"/>
  <c i="3" r="J30"/>
  <c i="1" r="AG96"/>
  <c r="AN96"/>
  <c i="4" r="J30"/>
  <c i="1" r="AG97"/>
  <c r="AN97"/>
  <c i="4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<sst xmlns="http://schemas.openxmlformats.org/spreadsheetml/2006/main">
  <si>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</si>
  <si>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</si>
  <si>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</si>
  <si>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</si>
  <si>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</si>
  <si>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{98dac3a5-ee16-4f30-a878-25a7ca7cfbf3}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</si>
  <si>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</si>
  <si>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</si>
  <si>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</si>
  <si>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</si>
  <si>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</si>
  <si>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</si>
  <si>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</si>
  <si>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</si>
  <si>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362020-2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</si>
  <si>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</si>
  <si>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</si>
  <si>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Otrokovice-zvýšení kapacity parkovacích míst u polikliniky - 2.část</t>
  </si>
  <si>
    <t>KSO:</t>
  </si>
  <si>
    <t>CC-CZ:</t>
  </si>
  <si>
    <t>Místo:</t>
  </si>
  <si>
    <t>Otrokovice - centrální část</t>
  </si>
  <si>
    <t>Datum:</t>
  </si>
  <si>
    <t>27. 11. 2020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</si>
  <si>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</si>
  <si>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</si>
  <si>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</si>
  <si>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</si>
  <si>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</si>
  <si>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</si>
  <si>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</si>
  <si>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</si>
  <si>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</si>
  <si>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</si>
  <si>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</si>
  <si>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</si>
  <si>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</si>
  <si>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</si>
  <si>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</si>
  <si>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</si>
  <si>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</si>
  <si>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</si>
  <si>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</si>
  <si>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</si>
  <si>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</si>
  <si>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</si>
  <si>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</si>
  <si>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</si>
  <si>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</si>
  <si>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</si>
  <si>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</si>
  <si>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</si>
  <si>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</si>
  <si>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</si>
  <si>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</si>
  <si>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</si>
  <si>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</si>
  <si>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</si>
  <si>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</si>
  <si>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</si>
  <si>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</si>
  <si>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</si>
  <si>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</si>
  <si>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</si>
  <si>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</si>
  <si>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</si>
  <si>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</si>
  <si>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</si>
  <si>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</si>
  <si>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</si>
  <si>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</si>
  <si>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</si>
  <si>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</si>
  <si>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</si>
  <si>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</si>
  <si>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</si>
  <si>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</si>
  <si>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</si>
  <si>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</si>
  <si>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</si>
  <si>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</si>
  <si>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000.2</t>
  </si>
  <si>
    <t>Vedlejší a ostatní rozpočtové náklady - 2.část</t>
  </si>
  <si>
    <t>STA</t>
  </si>
  <si>
    <t>1</t>
  </si>
  <si>
    <t>{206254c6-3efc-414a-b5ae-2db91cb8cb5b}</t>
  </si>
  <si>
    <t>2</t>
  </si>
  <si>
    <t>SO 101.2</t>
  </si>
  <si>
    <t>Parkoviště a chodníky - 2.část</t>
  </si>
  <si>
    <t>{178358e9-d569-43f5-900b-f5e1d1391375}</t>
  </si>
  <si>
    <t>SO 401.2</t>
  </si>
  <si>
    <t>Veřejné osvětleni - 2.část</t>
  </si>
  <si>
    <t>{dcb23238-2dfb-404b-bdf7-42e2d3e9e9cf}</t>
  </si>
  <si>
    <t>KRYCÍ LIST SOUPISU PRACÍ</t>
  </si>
  <si>
    <t>Objekt:</t>
  </si>
  <si>
    <t>SO 000.2 - Vedlejší a ostatní rozpočtové náklady - 2.část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</si>
  <si>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</si>
  <si>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</si>
  <si>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</si>
  <si>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</si>
  <si>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</si>
  <si>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</si>
  <si>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</si>
  <si>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</si>
  <si>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</si>
  <si>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</si>
  <si>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</si>
  <si>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</si>
  <si>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</si>
  <si>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</si>
  <si>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</si>
  <si>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</si>
  <si>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</si>
  <si>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</si>
  <si>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</si>
  <si>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</si>
  <si>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</si>
  <si>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</si>
  <si>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</si>
  <si>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</si>
  <si>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</si>
  <si>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</si>
  <si>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</si>
  <si>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</si>
  <si>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</si>
  <si>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</si>
  <si>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</si>
  <si>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</si>
  <si>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</si>
  <si>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</si>
  <si>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-2070365232</t>
  </si>
  <si>
    <t>VV</t>
  </si>
  <si>
    <t>Vytýčení stavby a inženýrských sítí</t>
  </si>
  <si>
    <t>0123030R1</t>
  </si>
  <si>
    <t>Geodetické práce po výstavbě</t>
  </si>
  <si>
    <t>komp…</t>
  </si>
  <si>
    <t>-2126322249</t>
  </si>
  <si>
    <t>Zaměření skutečného provedení stavby</t>
  </si>
  <si>
    <t>3</t>
  </si>
  <si>
    <t>013254000</t>
  </si>
  <si>
    <t>Dokumentace skutečného provedení stavby</t>
  </si>
  <si>
    <t>hod</t>
  </si>
  <si>
    <t>1204682003</t>
  </si>
  <si>
    <t>12</t>
  </si>
  <si>
    <t>VRN3</t>
  </si>
  <si>
    <t>Zařízení staveniště</t>
  </si>
  <si>
    <t>4</t>
  </si>
  <si>
    <t>032002000</t>
  </si>
  <si>
    <t>Zřízení staveniště</t>
  </si>
  <si>
    <t>kompl…</t>
  </si>
  <si>
    <t>-1330229701</t>
  </si>
  <si>
    <t>Vypracování projekt.dokumentace pro ZS, případná příprava území pro ZS, zpevnění</t>
  </si>
  <si>
    <t>plochy ZS staveniště v nezbytném rozsahu, osazení mobilních buněk a skladů, oplocení</t>
  </si>
  <si>
    <t>staveniště, mobilní WC, přípojka elektro, vč,odběrného a měřícího místa</t>
  </si>
  <si>
    <t>034002000</t>
  </si>
  <si>
    <t>Zabezpečení (provoz) staveniště</t>
  </si>
  <si>
    <t>478731556</t>
  </si>
  <si>
    <t>náklady na energie, náklady na úklid, ostrahu a nezbytné opravy obejktů ZS</t>
  </si>
  <si>
    <t>6</t>
  </si>
  <si>
    <t>039002000</t>
  </si>
  <si>
    <t>Zrušení zařízení staveniště</t>
  </si>
  <si>
    <t>493561508</t>
  </si>
  <si>
    <t>Odtsranění objektů ZS a uvedení jeho plochy do původního stavu</t>
  </si>
  <si>
    <t>VRN4</t>
  </si>
  <si>
    <t>Inženýrská činnost</t>
  </si>
  <si>
    <t>7</t>
  </si>
  <si>
    <t>0431030R1</t>
  </si>
  <si>
    <t>Zkoušky materiálů</t>
  </si>
  <si>
    <t>kompl.</t>
  </si>
  <si>
    <t>-953807483</t>
  </si>
  <si>
    <t xml:space="preserve">Ověřovací zkoušky dodávaných materiálů </t>
  </si>
  <si>
    <t>8</t>
  </si>
  <si>
    <t>0431030R2</t>
  </si>
  <si>
    <t>Zkoušky konstrukcí</t>
  </si>
  <si>
    <t>ks</t>
  </si>
  <si>
    <t>73236477</t>
  </si>
  <si>
    <t>Zkoušky únosnosti pláně a jednotlivých konstrukčních vrstev komunikací</t>
  </si>
  <si>
    <t>10</t>
  </si>
  <si>
    <t>VRN9</t>
  </si>
  <si>
    <t>Ostatní náklady</t>
  </si>
  <si>
    <t>9</t>
  </si>
  <si>
    <t>092002000</t>
  </si>
  <si>
    <t>Ostatní náklady související s provozem</t>
  </si>
  <si>
    <t>274291083</t>
  </si>
  <si>
    <t>Zajištění vydání stanovení trvalého DZ</t>
  </si>
  <si>
    <t>094002000</t>
  </si>
  <si>
    <t>Ostatní náklady související s výstavbou</t>
  </si>
  <si>
    <t>…</t>
  </si>
  <si>
    <t>-1641889806</t>
  </si>
  <si>
    <t xml:space="preserve">Projednání dopravního značení při výstavbě, zajištění vydání stanovení, vč.poplatků,  </t>
  </si>
  <si>
    <t>osazení, údržba a odstranění značení</t>
  </si>
  <si>
    <t>SO 101.2 - Parkoviště a chodníky - 2.část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</si>
  <si>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</si>
  <si>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</si>
  <si>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</si>
  <si>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</si>
  <si>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21 - Zakládání - úprava podloží a základové spáry, zlepšování vlastností hornin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</si>
  <si>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</si>
  <si>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</si>
  <si>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</si>
  <si>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</si>
  <si>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</si>
  <si>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</si>
  <si>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</si>
  <si>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</si>
  <si>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122252204</t>
  </si>
  <si>
    <t>Odkopávky a prokopávky nezapažené pro silnice a dálnice strojně v hornině třídy těžitelnosti I přes 100 do 500 m3</t>
  </si>
  <si>
    <t>m3</t>
  </si>
  <si>
    <t>-1481378798</t>
  </si>
  <si>
    <t>(302+55+26+(125+115+5)*0,35)*0,42+(225+18-26+53*0,25)*0,32</t>
  </si>
  <si>
    <t>Odpočet konstrukcí</t>
  </si>
  <si>
    <t>-(170*0,45+50*0,24+35*0,32)</t>
  </si>
  <si>
    <t>odpočet odhumusování</t>
  </si>
  <si>
    <t>-440*0,15</t>
  </si>
  <si>
    <t>Výměna zeminy v aktivní zóně-realizace dle skutečné potřeby</t>
  </si>
  <si>
    <t>(302+55+26+(125+115+5)*0,35)*0,3+(225+18-26+53*0,25)*0,2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</si>
  <si>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</si>
  <si>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</si>
  <si>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</si>
  <si>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-61651953</t>
  </si>
  <si>
    <t>Chránička VO</t>
  </si>
  <si>
    <t>0,8*0,8*6,5</t>
  </si>
  <si>
    <t>133151101</t>
  </si>
  <si>
    <t>Hloubení nezapažených šachet strojně v hornině třídy těžitelnosti I skupiny 1 a 2 do 20 m3</t>
  </si>
  <si>
    <t>-1903911047</t>
  </si>
  <si>
    <t>Patky DZ</t>
  </si>
  <si>
    <t>0,4*0,5*0,6*9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</si>
  <si>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</si>
  <si>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</si>
  <si>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1357380111</t>
  </si>
  <si>
    <t>291,53+4,16+1,08</t>
  </si>
  <si>
    <t>167151111</t>
  </si>
  <si>
    <t>Nakládání, skládání a překládání neulehlého výkopku nebo sypaniny strojně nakládání, množství přes 100 m3, z hornin třídy těžitelnosti I, skupiny 1 až 3</t>
  </si>
  <si>
    <t>-1840074343</t>
  </si>
  <si>
    <t>296,77</t>
  </si>
  <si>
    <t>171201211</t>
  </si>
  <si>
    <t>Poplatek za uložení stavebního odpadu na skládce (skládkovné) zeminy a kameniva zatříděného do Katalogu odpadů pod kódem 170 504</t>
  </si>
  <si>
    <t>t</t>
  </si>
  <si>
    <t>-1084372012</t>
  </si>
  <si>
    <t>Předpokládaná skládka Moravská skládková</t>
  </si>
  <si>
    <t>296,77*1,7</t>
  </si>
  <si>
    <t>174151101</t>
  </si>
  <si>
    <t>Zásyp sypaninou z jakékoliv horniny strojně s uložením výkopku ve vrstvách se zhutněním jam, šachet, rýh nebo kolem objektů v těchto vykopávkách</t>
  </si>
  <si>
    <t>154182674</t>
  </si>
  <si>
    <t>0,8*0,8*6,5*0,9</t>
  </si>
  <si>
    <t>M</t>
  </si>
  <si>
    <t>58344171</t>
  </si>
  <si>
    <t>štěrkodrť frakce 0/32</t>
  </si>
  <si>
    <t>839642775</t>
  </si>
  <si>
    <t>3,744*1,7</t>
  </si>
  <si>
    <t>6,365*1,2 'Přepočtené koeficientem množství</t>
  </si>
  <si>
    <t>181152302</t>
  </si>
  <si>
    <t>Úprava pláně na stavbách silnic a dálnic strojně v zářezech mimo skalních se zhutněním</t>
  </si>
  <si>
    <t>m2</t>
  </si>
  <si>
    <t>1875397064</t>
  </si>
  <si>
    <t>302+55+26+(125+115+5)*0,35+225+18-26+53*0,25</t>
  </si>
  <si>
    <t>11</t>
  </si>
  <si>
    <t>Přípravné a přidružené práce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</si>
  <si>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</si>
  <si>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</si>
  <si>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869553734</t>
  </si>
  <si>
    <t>Litý asfalt</t>
  </si>
  <si>
    <t>50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</si>
  <si>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</si>
  <si>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</si>
  <si>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1205754151</t>
  </si>
  <si>
    <t>Komunikace</t>
  </si>
  <si>
    <t>170+80</t>
  </si>
  <si>
    <t xml:space="preserve">Překop  pro chráničku</t>
  </si>
  <si>
    <t>1,00*6,0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</si>
  <si>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</si>
  <si>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</si>
  <si>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-1849392705</t>
  </si>
  <si>
    <t>35+35</t>
  </si>
  <si>
    <t>13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</si>
  <si>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</si>
  <si>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</si>
  <si>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1800261762</t>
  </si>
  <si>
    <t>14</t>
  </si>
  <si>
    <t>113107172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</si>
  <si>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</si>
  <si>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335823495</t>
  </si>
  <si>
    <t>170</t>
  </si>
  <si>
    <t>113107432</t>
  </si>
  <si>
    <t>Odstranění podkladů nebo krytů při překopech inženýrských sítí s přemístěním hmot na skládku ve vzdálenosti do 3 m nebo s naložením na dopravní prostředek strojně plochy jednotlivě do 15 m2 z betonu prostého, o tl. vrstvy přes 150 do 300 mm</t>
  </si>
  <si>
    <t>-418075037</t>
  </si>
  <si>
    <t>6,0</t>
  </si>
  <si>
    <t>16</t>
  </si>
  <si>
    <t>113107121</t>
  </si>
  <si>
    <t>Odstranění podkladů nebo krytů ručně s přemístěním hmot na skládku na vzdálenost do 3 m nebo s naložením na dopravní prostředek z kameniva hrubého drceného, o tl. vrstvy do 100 mm</t>
  </si>
  <si>
    <t>-350816992</t>
  </si>
  <si>
    <t>17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</si>
  <si>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</si>
  <si>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</si>
  <si>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-278338235</t>
  </si>
  <si>
    <t>170+35</t>
  </si>
  <si>
    <t>18</t>
  </si>
  <si>
    <t>113107422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</si>
  <si>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</si>
  <si>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1863659603</t>
  </si>
  <si>
    <t>19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</si>
  <si>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</si>
  <si>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</si>
  <si>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</si>
  <si>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-213928365</t>
  </si>
  <si>
    <t>Betonové silniční obrubníky</t>
  </si>
  <si>
    <t>180</t>
  </si>
  <si>
    <t>Betonové chodníkové obrubníky</t>
  </si>
  <si>
    <t>55</t>
  </si>
  <si>
    <t>20</t>
  </si>
  <si>
    <t>919735111</t>
  </si>
  <si>
    <t xml:space="preserve">Řezání stávajícího živičného krytu nebo podkladu  hloubky do 50 mm</t>
  </si>
  <si>
    <t>-1421667029</t>
  </si>
  <si>
    <t>161+2*6</t>
  </si>
  <si>
    <t>919735124</t>
  </si>
  <si>
    <t xml:space="preserve">Řezání stávajícího betonového krytu nebo podkladu  hloubky přes 150 do 200 mm</t>
  </si>
  <si>
    <t>-1361059379</t>
  </si>
  <si>
    <t>2*6</t>
  </si>
  <si>
    <t>22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</si>
  <si>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</si>
  <si>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</si>
  <si>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kus</t>
  </si>
  <si>
    <t>-1105763909</t>
  </si>
  <si>
    <t xml:space="preserve">1 značka se sloupkem přemístěna, zbytek předán investorovi </t>
  </si>
  <si>
    <t>23</t>
  </si>
  <si>
    <t>966006211</t>
  </si>
  <si>
    <t xml:space="preserve">Odstranění (demontáž) svislých dopravních značek  s odklizením materiálu na skládku na vzdálenost do 20 m nebo s naložením na dopravní prostředek ze sloupů, sloupků nebo konzol</t>
  </si>
  <si>
    <t>-522485110</t>
  </si>
  <si>
    <t xml:space="preserve">2 značky přemístěny, zbytek předán investorovi </t>
  </si>
  <si>
    <t>24</t>
  </si>
  <si>
    <t>966001311</t>
  </si>
  <si>
    <t xml:space="preserve">Odstranění odpadkového koše  s betonovou patkou</t>
  </si>
  <si>
    <t>1693195098</t>
  </si>
  <si>
    <t>Přemístění v rámci stavby</t>
  </si>
  <si>
    <t>25</t>
  </si>
  <si>
    <t>966001411</t>
  </si>
  <si>
    <t xml:space="preserve">Odstranění stojanu na kola  přichyceného kotevními šrouby</t>
  </si>
  <si>
    <t>-507578632</t>
  </si>
  <si>
    <t>26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</si>
  <si>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</si>
  <si>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</si>
  <si>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-268435693</t>
  </si>
  <si>
    <t>27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</si>
  <si>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</si>
  <si>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</si>
  <si>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-126582040</t>
  </si>
  <si>
    <t>28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</si>
  <si>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</si>
  <si>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</si>
  <si>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877536106</t>
  </si>
  <si>
    <t>29</t>
  </si>
  <si>
    <t>121151113</t>
  </si>
  <si>
    <t>Sejmutí ornice strojně při souvislé ploše přes 100 do 500 m2, tl. vrstvy do 200 mm</t>
  </si>
  <si>
    <t>1976337383</t>
  </si>
  <si>
    <t>440</t>
  </si>
  <si>
    <t>30</t>
  </si>
  <si>
    <t>162506111</t>
  </si>
  <si>
    <t xml:space="preserve">Vodorovné přemístění výkopku bez naložení, avšak se složením  zemin schopných zúrodnění, na vzdálenost přes 2000 do 3000 m</t>
  </si>
  <si>
    <t>-1267870677</t>
  </si>
  <si>
    <t>440*0,15</t>
  </si>
  <si>
    <t>31</t>
  </si>
  <si>
    <t>171206111</t>
  </si>
  <si>
    <t xml:space="preserve">Uložení zemin schopných zúrodnění nebo výsypek do násypů  předepsaných tvarů s urovnáním</t>
  </si>
  <si>
    <t>1580527527</t>
  </si>
  <si>
    <t>Mezideponie</t>
  </si>
  <si>
    <t>66,0</t>
  </si>
  <si>
    <t>Zakládání</t>
  </si>
  <si>
    <t>32</t>
  </si>
  <si>
    <t>275311126</t>
  </si>
  <si>
    <t>Základové konstrukce z betonu prostého patky a bloky ve výkopu nebo na hlavách pilot C 20/25</t>
  </si>
  <si>
    <t>-164835232</t>
  </si>
  <si>
    <t>Patky pro DZ</t>
  </si>
  <si>
    <t>0,4*0,5*0,6*5</t>
  </si>
  <si>
    <t>33</t>
  </si>
  <si>
    <t>275353102</t>
  </si>
  <si>
    <t>Bednění kotevních otvorů a prostupů v základových konstrukcích v patkách včetně polohového zajištění a odbednění, popř. ztraceného bednění z pletiva apod. průřezu do 0,01 m2, hl. přes 0,25 do 0,50 m</t>
  </si>
  <si>
    <t>1130755891</t>
  </si>
  <si>
    <t>Zakládání - úprava podloží a základové spáry, zlepšování vlastností hornin</t>
  </si>
  <si>
    <t>34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</si>
  <si>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</si>
  <si>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</si>
  <si>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1728006719</t>
  </si>
  <si>
    <t>35</t>
  </si>
  <si>
    <t>69311201</t>
  </si>
  <si>
    <t>geotextilie netkaná PES+PP 400g/m2</t>
  </si>
  <si>
    <t>1196118929</t>
  </si>
  <si>
    <t>699,0</t>
  </si>
  <si>
    <t>699*1,05 'Přepočtené koeficientem množství</t>
  </si>
  <si>
    <t>36</t>
  </si>
  <si>
    <t>462451114</t>
  </si>
  <si>
    <t>Prolití konstrukce z kamene kamenného záhozu cementovou maltou MC-25</t>
  </si>
  <si>
    <t>1217184886</t>
  </si>
  <si>
    <t>70 kg na m2</t>
  </si>
  <si>
    <t>Pod silničními obrubníky</t>
  </si>
  <si>
    <t>(125+115+5)*0,35*70/2200</t>
  </si>
  <si>
    <t>Realizace na základě provedených zkoušek,dořešeno v rámci AD</t>
  </si>
  <si>
    <t>Ostatní zpevněné plochy</t>
  </si>
  <si>
    <t>(302+55+26+225+18-26+53*0,25)*70/2200</t>
  </si>
  <si>
    <t>37</t>
  </si>
  <si>
    <t>564751111</t>
  </si>
  <si>
    <t xml:space="preserve">Podklad nebo kryt z kameniva hrubého drceného  vel. 32-63 mm s rozprostřením a zhutněním, po zhutnění tl. 150 mm</t>
  </si>
  <si>
    <t>1172798559</t>
  </si>
  <si>
    <t>Realizace na základě provedených zkoušek</t>
  </si>
  <si>
    <t xml:space="preserve">Parkoviště </t>
  </si>
  <si>
    <t>(302+55+26+(125+115+5)*0,35)*2</t>
  </si>
  <si>
    <t>38</t>
  </si>
  <si>
    <t>564761111</t>
  </si>
  <si>
    <t xml:space="preserve">Podklad nebo kryt z kameniva hrubého drceného  vel. 32-63 mm s rozprostřením a zhutněním, po zhutnění tl. 200 mm</t>
  </si>
  <si>
    <t>-1900242850</t>
  </si>
  <si>
    <t>Chodníky</t>
  </si>
  <si>
    <t>225+18-26+53*0,25</t>
  </si>
  <si>
    <t>Komunikace pozemní</t>
  </si>
  <si>
    <t>39</t>
  </si>
  <si>
    <t>564811111</t>
  </si>
  <si>
    <t xml:space="preserve">Podklad ze štěrkodrti ŠD  s rozprostřením a zhutněním, po zhutnění tl. 50 mm</t>
  </si>
  <si>
    <t>-748730488</t>
  </si>
  <si>
    <t>Frakce 0-32</t>
  </si>
  <si>
    <t>Předláždění chodníků</t>
  </si>
  <si>
    <t>40</t>
  </si>
  <si>
    <t>564851111</t>
  </si>
  <si>
    <t xml:space="preserve">Podklad ze štěrkodrti ŠD  s rozprostřením a zhutněním, po zhutnění tl. 150 mm</t>
  </si>
  <si>
    <t>1765284509</t>
  </si>
  <si>
    <t>Frakce 0-63</t>
  </si>
  <si>
    <t>(125+115+5)*0,35</t>
  </si>
  <si>
    <t>Parkovací stání</t>
  </si>
  <si>
    <t>302+55</t>
  </si>
  <si>
    <t>Přejížděný chodník</t>
  </si>
  <si>
    <t>41</t>
  </si>
  <si>
    <t>-304992338</t>
  </si>
  <si>
    <t>42</t>
  </si>
  <si>
    <t>564861111</t>
  </si>
  <si>
    <t xml:space="preserve">Podklad ze štěrkodrti ŠD  s rozprostřením a zhutněním, po zhutnění tl. 200 mm</t>
  </si>
  <si>
    <t>-19516002</t>
  </si>
  <si>
    <t xml:space="preserve">Frakce  0-63</t>
  </si>
  <si>
    <t>225+18-26</t>
  </si>
  <si>
    <t>43</t>
  </si>
  <si>
    <t>566901133</t>
  </si>
  <si>
    <t>Vyspravení podkladu po překopech inženýrských sítí plochy do 15 m2 s rozprostřením a zhutněním štěrkodrtí tl. 200 mm</t>
  </si>
  <si>
    <t>-1265244290</t>
  </si>
  <si>
    <t>44</t>
  </si>
  <si>
    <t>566901173</t>
  </si>
  <si>
    <t>Vyspravení podkladu po překopech inženýrských sítí plochy do 15 m2 s rozprostřením a zhutněním směsí zpevněnou cementem SC C 20/25 (PB I) tl. 200 mm</t>
  </si>
  <si>
    <t>-892448279</t>
  </si>
  <si>
    <t>45</t>
  </si>
  <si>
    <t>573211112</t>
  </si>
  <si>
    <t>Postřik spojovací PS bez posypu kamenivem z asfaltu silničního, v množství 0,70 kg/m2</t>
  </si>
  <si>
    <t>678571999</t>
  </si>
  <si>
    <t>80+6</t>
  </si>
  <si>
    <t>46</t>
  </si>
  <si>
    <t>577144111</t>
  </si>
  <si>
    <t xml:space="preserve">Asfaltový beton vrstva obrusná ACO 11+  s rozprostřením a se zhutněním z nemodifikovaného asfaltu v pruhu šířky do 3 m, po zhutnění tl. 50 mm</t>
  </si>
  <si>
    <t>-596743770</t>
  </si>
  <si>
    <t>47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</si>
  <si>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</si>
  <si>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</si>
  <si>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-184650458</t>
  </si>
  <si>
    <t>Předláždění stávajících chodníků</t>
  </si>
  <si>
    <t>Nové chodníky</t>
  </si>
  <si>
    <t>225+18</t>
  </si>
  <si>
    <t>48</t>
  </si>
  <si>
    <t>59245020</t>
  </si>
  <si>
    <t>dlažba tvar obdélník betonová 200x100x80mm přírodní</t>
  </si>
  <si>
    <t>327965707</t>
  </si>
  <si>
    <t>225</t>
  </si>
  <si>
    <t>225*1,015 'Přepočtené koeficientem množství</t>
  </si>
  <si>
    <t>49</t>
  </si>
  <si>
    <t>59245226</t>
  </si>
  <si>
    <t>dlažba tvar obdélník betonová pro nevidomé 200x100x80mm barevná</t>
  </si>
  <si>
    <t>1246161227</t>
  </si>
  <si>
    <t>18*1,015 'Přepočtené koeficientem množství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</si>
  <si>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</si>
  <si>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</si>
  <si>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-1324740321</t>
  </si>
  <si>
    <t>Stání pro invalidní osoby</t>
  </si>
  <si>
    <t>51</t>
  </si>
  <si>
    <t>-1690666454</t>
  </si>
  <si>
    <t>55-2,7</t>
  </si>
  <si>
    <t>52,3*1,015 'Přepočtené koeficientem množství</t>
  </si>
  <si>
    <t>52</t>
  </si>
  <si>
    <t>59245005</t>
  </si>
  <si>
    <t>dlažba tvar obdélník betonová 200x100x80mm barevná</t>
  </si>
  <si>
    <t>1327444899</t>
  </si>
  <si>
    <t>Červená</t>
  </si>
  <si>
    <t>2,7</t>
  </si>
  <si>
    <t>2,7*1,015 'Přepočtené koeficientem množství</t>
  </si>
  <si>
    <t>53</t>
  </si>
  <si>
    <t>596412212</t>
  </si>
  <si>
    <t xml:space="preserve">Kladení dlažby z betonových vegetačních dlaždic pozemních komunikací  s ložem z kameniva těženého nebo drceného tl. do 50 mm, s vyplněním spár a vegetačních otvorů, s hutněním vibrováním tl. 80 mm, pro plochy přes 100 do 300 m2</t>
  </si>
  <si>
    <t>-1722992110</t>
  </si>
  <si>
    <t>302</t>
  </si>
  <si>
    <t>54</t>
  </si>
  <si>
    <t>592460R1</t>
  </si>
  <si>
    <t>dlažba plošná betonová vegetační 200x200x80mm - přírodní</t>
  </si>
  <si>
    <t>-2033746490</t>
  </si>
  <si>
    <t>302-11</t>
  </si>
  <si>
    <t>291*1,015 'Přepočtené koeficientem množství</t>
  </si>
  <si>
    <t>592460R2</t>
  </si>
  <si>
    <t>dlažba plošná betonová vegetační 200x100x80mm - červená</t>
  </si>
  <si>
    <t>-1726739596</t>
  </si>
  <si>
    <t>11*1,015 'Přepočtené koeficientem množství</t>
  </si>
  <si>
    <t>56</t>
  </si>
  <si>
    <t>599141111</t>
  </si>
  <si>
    <t xml:space="preserve">Vyplnění spár mezi silničními dílci jakékoliv tloušťky  živičnou zálivkou</t>
  </si>
  <si>
    <t>1920504245</t>
  </si>
  <si>
    <t xml:space="preserve">Náhradní položka-vytmelení spáry mezi stáv.konstrukcí </t>
  </si>
  <si>
    <t>57</t>
  </si>
  <si>
    <t>59943211R</t>
  </si>
  <si>
    <t xml:space="preserve">Vyplnění spár dlažby (přídlažby) z lomového kamene  v jakémkoliv sklonu plochy a jakékoliv tloušťky kamenivem těženým</t>
  </si>
  <si>
    <t>-795588363</t>
  </si>
  <si>
    <t>302*0,5</t>
  </si>
  <si>
    <t>Trubní vedení</t>
  </si>
  <si>
    <t>58</t>
  </si>
  <si>
    <t>871260310</t>
  </si>
  <si>
    <t>Montáž kanalizačního potrubí z plastů z polypropylenu PP hladkého plnostěnného SN 10 DN 100</t>
  </si>
  <si>
    <t>-688816362</t>
  </si>
  <si>
    <t>Kabelová chránička VO</t>
  </si>
  <si>
    <t>6,5</t>
  </si>
  <si>
    <t>59</t>
  </si>
  <si>
    <t>28617001</t>
  </si>
  <si>
    <t>trubka kanalizační PP plnostěnná třívrstvá DN 100x1000mm SN10</t>
  </si>
  <si>
    <t>256403361</t>
  </si>
  <si>
    <t>6,5*1,015 'Přepočtené koeficientem množství</t>
  </si>
  <si>
    <t>Ostatní konstrukce a práce, bourání</t>
  </si>
  <si>
    <t>60</t>
  </si>
  <si>
    <t>914111111</t>
  </si>
  <si>
    <t xml:space="preserve">Montáž svislé dopravní značky základní  velikosti do 1 m2 objímkami na sloupky nebo konzoly</t>
  </si>
  <si>
    <t>1065286620</t>
  </si>
  <si>
    <t>3 značky stávající (přemístění)</t>
  </si>
  <si>
    <t>11+3</t>
  </si>
  <si>
    <t>61</t>
  </si>
  <si>
    <t>40445625</t>
  </si>
  <si>
    <t>informativní značky provozní IP8, IP9, IP11-IP13 500x700mm</t>
  </si>
  <si>
    <t>-1345852866</t>
  </si>
  <si>
    <t>Značka IP12 + symbol 225</t>
  </si>
  <si>
    <t>Značka IP13b</t>
  </si>
  <si>
    <t>62</t>
  </si>
  <si>
    <t>40445649</t>
  </si>
  <si>
    <t>dodatkové tabulky E3-E5, E8, E14-E16 500x150mm</t>
  </si>
  <si>
    <t>1356933037</t>
  </si>
  <si>
    <t>Značka E8d</t>
  </si>
  <si>
    <t>Značka E8e</t>
  </si>
  <si>
    <t>63</t>
  </si>
  <si>
    <t>40445650</t>
  </si>
  <si>
    <t>dodatkové tabulky E7, E12, E13 500x300mm</t>
  </si>
  <si>
    <t>1191576100</t>
  </si>
  <si>
    <t>Značka E13</t>
  </si>
  <si>
    <t>64</t>
  </si>
  <si>
    <t>914511111</t>
  </si>
  <si>
    <t xml:space="preserve">Montáž sloupku dopravních značek  délky do 3,5 m do betonového základu</t>
  </si>
  <si>
    <t>92988634</t>
  </si>
  <si>
    <t>1 sloupek stávající (přemístění)</t>
  </si>
  <si>
    <t>1+4</t>
  </si>
  <si>
    <t>65</t>
  </si>
  <si>
    <t>40445225</t>
  </si>
  <si>
    <t>sloupek pro dopravní značku Zn D 60mm v 3,5m</t>
  </si>
  <si>
    <t>352505784</t>
  </si>
  <si>
    <t>66</t>
  </si>
  <si>
    <t>40445240</t>
  </si>
  <si>
    <t>patka pro sloupek Al D 60mm</t>
  </si>
  <si>
    <t>2101896912</t>
  </si>
  <si>
    <t>67</t>
  </si>
  <si>
    <t>40445256</t>
  </si>
  <si>
    <t>svorka upínací na sloupek dopravní značky D 60mm</t>
  </si>
  <si>
    <t>-892708441</t>
  </si>
  <si>
    <t>68</t>
  </si>
  <si>
    <t>40445253</t>
  </si>
  <si>
    <t>víčko plastové na sloupek D 60mm</t>
  </si>
  <si>
    <t>272316507</t>
  </si>
  <si>
    <t>69</t>
  </si>
  <si>
    <t>915311113</t>
  </si>
  <si>
    <t xml:space="preserve">Vodorovné značení předformovaným termoplastem  dopravní značky barevné velikosti do 5 m2</t>
  </si>
  <si>
    <t>-908251819</t>
  </si>
  <si>
    <t>Symbol 225</t>
  </si>
  <si>
    <t>70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</si>
  <si>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</si>
  <si>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</si>
  <si>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1736005000</t>
  </si>
  <si>
    <t xml:space="preserve">Obrubník 150/250 </t>
  </si>
  <si>
    <t>125</t>
  </si>
  <si>
    <t>Obrubník 150/150 nájezdový s převýšením 20 mm</t>
  </si>
  <si>
    <t>115</t>
  </si>
  <si>
    <t>Obrubník přechodový</t>
  </si>
  <si>
    <t>71</t>
  </si>
  <si>
    <t>59217031</t>
  </si>
  <si>
    <t>obrubník betonový silniční 100 x 15 x 25 cm</t>
  </si>
  <si>
    <t>-1215226419</t>
  </si>
  <si>
    <t>125*1,015 'Přepočtené koeficientem množství</t>
  </si>
  <si>
    <t>72</t>
  </si>
  <si>
    <t>59217029</t>
  </si>
  <si>
    <t>obrubník betonový silniční nájezdový 100x15x15 cm</t>
  </si>
  <si>
    <t>-250752148</t>
  </si>
  <si>
    <t>115*1,015 'Přepočtené koeficientem množství</t>
  </si>
  <si>
    <t>73</t>
  </si>
  <si>
    <t>59217030</t>
  </si>
  <si>
    <t>obrubník betonový silniční přechodový 1000x150x150-250mm</t>
  </si>
  <si>
    <t>1378111023</t>
  </si>
  <si>
    <t>5*1,015 'Přepočtené koeficientem množství</t>
  </si>
  <si>
    <t>74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</si>
  <si>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</si>
  <si>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</si>
  <si>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-750466406</t>
  </si>
  <si>
    <t xml:space="preserve">Obrubníky 100/250 s převýšením </t>
  </si>
  <si>
    <t>75</t>
  </si>
  <si>
    <t>59217017</t>
  </si>
  <si>
    <t>obrubník betonový chodníkový 100x10x25 cm</t>
  </si>
  <si>
    <t>-147955550</t>
  </si>
  <si>
    <t>53*1,015 'Přepočtené koeficientem množství</t>
  </si>
  <si>
    <t>76</t>
  </si>
  <si>
    <t>93390201R</t>
  </si>
  <si>
    <t>Zatěžovací zkoušky statickou deskou</t>
  </si>
  <si>
    <t>102779833</t>
  </si>
  <si>
    <t>Únosnost pláně</t>
  </si>
  <si>
    <t>Únosnost po vylepšení pláně - realizace dle skutečné potřeby</t>
  </si>
  <si>
    <t>77</t>
  </si>
  <si>
    <t>936104211</t>
  </si>
  <si>
    <t xml:space="preserve">Montáž odpadkového koše  do betonové patky</t>
  </si>
  <si>
    <t>-738809677</t>
  </si>
  <si>
    <t>2 ks přemístění stávajících</t>
  </si>
  <si>
    <t>78</t>
  </si>
  <si>
    <t>7491013R</t>
  </si>
  <si>
    <t xml:space="preserve">koš odpadkový pryžový, viz.výkres. dokumentace </t>
  </si>
  <si>
    <t>638753230</t>
  </si>
  <si>
    <t>79</t>
  </si>
  <si>
    <t>936124112</t>
  </si>
  <si>
    <t xml:space="preserve">Montáž lavičky parkové  stabilní se zabetonováním noh</t>
  </si>
  <si>
    <t>170563820</t>
  </si>
  <si>
    <t>80</t>
  </si>
  <si>
    <t>7491011R</t>
  </si>
  <si>
    <t>lavička s opěradlem dl. 1800 mm konstrukce kov, tropické dřevo - viz.výkres č. 10-3</t>
  </si>
  <si>
    <t>1779013337</t>
  </si>
  <si>
    <t>81</t>
  </si>
  <si>
    <t>936174312</t>
  </si>
  <si>
    <t xml:space="preserve">Montáž stojanu na kola  přichyceného kotevními šrouby 10 kol</t>
  </si>
  <si>
    <t>-1452697330</t>
  </si>
  <si>
    <t xml:space="preserve">1 stojan  - přemístění stávajícího</t>
  </si>
  <si>
    <t>82</t>
  </si>
  <si>
    <t>7491015R</t>
  </si>
  <si>
    <t>stojan na kola na 6 kol jednostranný, kov - viz.výkres. dokumentace</t>
  </si>
  <si>
    <t>-1272094476</t>
  </si>
  <si>
    <t>99</t>
  </si>
  <si>
    <t>Přesun hmot a manipulace se sutí</t>
  </si>
  <si>
    <t>83</t>
  </si>
  <si>
    <t>997221551</t>
  </si>
  <si>
    <t xml:space="preserve">Vodorovná doprava suti  bez naložení, ale se složením a s hrubým urovnáním ze sypkých materiálů, na vzdálenost do 1 km</t>
  </si>
  <si>
    <t>133248857</t>
  </si>
  <si>
    <t>Kamenivo</t>
  </si>
  <si>
    <t>(50*0,1+170*0,2+35+0,2+6,0*0,2)*1,7</t>
  </si>
  <si>
    <t>84</t>
  </si>
  <si>
    <t>997221559</t>
  </si>
  <si>
    <t xml:space="preserve">Vodorovná doprava suti  bez naložení, ale se složením a s hrubým urovnáním Příplatek k ceně za každý další i započatý 1 km přes 1 km</t>
  </si>
  <si>
    <t>481826103</t>
  </si>
  <si>
    <t>128,18*3</t>
  </si>
  <si>
    <t>85</t>
  </si>
  <si>
    <t>997221561</t>
  </si>
  <si>
    <t xml:space="preserve">Vodorovná doprava suti  bez naložení, ale se složením a s hrubým urovnáním z kusových materiálů, na vzdálenost do 1 km</t>
  </si>
  <si>
    <t>-453810034</t>
  </si>
  <si>
    <t xml:space="preserve">Odvoz  na skládku Technické služby Otrokovice</t>
  </si>
  <si>
    <t>Pro uložení k dalšímu využití</t>
  </si>
  <si>
    <t>Frézovaná živice</t>
  </si>
  <si>
    <t>(170+80+6)*0,05*2,35</t>
  </si>
  <si>
    <t>Odvoz k recyklaci</t>
  </si>
  <si>
    <t>50*0,04*2,35</t>
  </si>
  <si>
    <t>Podkladní betony</t>
  </si>
  <si>
    <t>(50*0,1+170*0,2+6,0*0,2)*2,2</t>
  </si>
  <si>
    <t>Betonová dlažna</t>
  </si>
  <si>
    <t>35*0,08*2,2</t>
  </si>
  <si>
    <t>Obrubníky</t>
  </si>
  <si>
    <t>0,1*0,25*55*2,2+0,15*0,25*180*2,2</t>
  </si>
  <si>
    <t>86</t>
  </si>
  <si>
    <t>997221569</t>
  </si>
  <si>
    <t>1267174238</t>
  </si>
  <si>
    <t>147,255*2</t>
  </si>
  <si>
    <t>87</t>
  </si>
  <si>
    <t>997221655</t>
  </si>
  <si>
    <t>Poplatek za uložení stavebního odpadu na skládce (skládkovné) zeminy a kamení zatříděného do Katalogu odpadů pod kódem 17 05 04</t>
  </si>
  <si>
    <t>-1585059543</t>
  </si>
  <si>
    <t>128,18</t>
  </si>
  <si>
    <t>88</t>
  </si>
  <si>
    <t>99722186R</t>
  </si>
  <si>
    <t>Poplatek za recykllaci</t>
  </si>
  <si>
    <t>-777289860</t>
  </si>
  <si>
    <t>998</t>
  </si>
  <si>
    <t>Přesun hmot</t>
  </si>
  <si>
    <t>89</t>
  </si>
  <si>
    <t>998223011</t>
  </si>
  <si>
    <t xml:space="preserve">Přesun hmot pro pozemní komunikace s krytem dlážděným  dopravní vzdálenost do 200 m jakékoliv délky objektu</t>
  </si>
  <si>
    <t>1746269153</t>
  </si>
  <si>
    <t>90</t>
  </si>
  <si>
    <t>998223091</t>
  </si>
  <si>
    <t xml:space="preserve">Přesun hmot pro pozemní komunikace s krytem dlážděným  Příplatek k ceně za zvětšený přesun přes vymezenou největší dopravní vzdálenost do 1000 m</t>
  </si>
  <si>
    <t>1407462976</t>
  </si>
  <si>
    <t>SO 401.2 - Veřejné osvětleni - 2.část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</si>
  <si>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</si>
  <si>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</si>
  <si>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</si>
  <si>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</si>
  <si>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-1374401970</t>
  </si>
  <si>
    <t>34,753*1,7</t>
  </si>
  <si>
    <t>PSV</t>
  </si>
  <si>
    <t>Práce a dodávky PSV</t>
  </si>
  <si>
    <t>741</t>
  </si>
  <si>
    <t>Elektroinstalace - silnoproud</t>
  </si>
  <si>
    <t>7413RVO01.1</t>
  </si>
  <si>
    <t xml:space="preserve">Demontáž stávajícího svítidla ze  stožáru VO, vč.repase a uložení pro zpětnou montáž  v rámci stavby</t>
  </si>
  <si>
    <t>874322955</t>
  </si>
  <si>
    <t>7413RVO01.2</t>
  </si>
  <si>
    <t>Demontáž stávajícího stožáru VO, včetně předání investorovi</t>
  </si>
  <si>
    <t>569117261</t>
  </si>
  <si>
    <t>7413RVO01.3</t>
  </si>
  <si>
    <t>Odstranění stávajícího kabelu VO, včetně odvozu do sběrny kovového odpadu</t>
  </si>
  <si>
    <t>-1444992860</t>
  </si>
  <si>
    <t>7413RVO02</t>
  </si>
  <si>
    <t>Osvětlovací stožár sadový třístupňový, žárově zinkovaný, výška 5 m nad terénem - dodávka a montáž</t>
  </si>
  <si>
    <t>2030624430</t>
  </si>
  <si>
    <t>7413RVO03</t>
  </si>
  <si>
    <t xml:space="preserve">Repasované stávající svítidlo ,  vč.světleného zdroje - montáž</t>
  </si>
  <si>
    <t>-1035194863</t>
  </si>
  <si>
    <t>7413RVO04</t>
  </si>
  <si>
    <t xml:space="preserve">Svítidlo LED 1 x 40W, 3300 K s napěťovou regulací viz.výkr.dokumentace,  vč.světleného zdroje - dodávka a montáž</t>
  </si>
  <si>
    <t>1340739880</t>
  </si>
  <si>
    <t>7413RVO05</t>
  </si>
  <si>
    <t>Stožárová výzbroj - dodávka a montáž</t>
  </si>
  <si>
    <t>-1887419984</t>
  </si>
  <si>
    <t>7413RVO06</t>
  </si>
  <si>
    <t xml:space="preserve">Kabel CYKY 5 x16 mm2  - dodávka a montáž</t>
  </si>
  <si>
    <t>1040621598</t>
  </si>
  <si>
    <t>80+1+2*3+2*3+2*3+3</t>
  </si>
  <si>
    <t>7413RVO07</t>
  </si>
  <si>
    <t>Kabel CYKY-3Cx1,5 mm - dodávka a montáž</t>
  </si>
  <si>
    <t>219351195</t>
  </si>
  <si>
    <t>4*6</t>
  </si>
  <si>
    <t>7413RVO08</t>
  </si>
  <si>
    <t>Zemnič FeZn-D10 (0,62 kg/bm) - dodávka a montáž</t>
  </si>
  <si>
    <t>-1654559033</t>
  </si>
  <si>
    <t>102</t>
  </si>
  <si>
    <t>7413RVO09</t>
  </si>
  <si>
    <t>Svorka hromsvodní uzemňovací - SP připojovací - dodávka a montáži</t>
  </si>
  <si>
    <t>823913607</t>
  </si>
  <si>
    <t>7413RVO10</t>
  </si>
  <si>
    <t>Ukončení kabelů smršťovací záklopkou 5 x 16 mm2 - dodávka a montáž</t>
  </si>
  <si>
    <t>-1740637109</t>
  </si>
  <si>
    <t>1+3*2+1</t>
  </si>
  <si>
    <t>7413RVO11</t>
  </si>
  <si>
    <t>Ukončení vodičů v rozvaděčích do 2,5 mm2- montáž</t>
  </si>
  <si>
    <t>-334627463</t>
  </si>
  <si>
    <t>7413RVO12</t>
  </si>
  <si>
    <t>Ukončení vodičů v rozvaděčích do 16 mm2 - montáž</t>
  </si>
  <si>
    <t>345217949</t>
  </si>
  <si>
    <t>7413RVO13</t>
  </si>
  <si>
    <t>Zatažení kabelu do stávajícího stožáru</t>
  </si>
  <si>
    <t>1161092341</t>
  </si>
  <si>
    <t>7413RVO14</t>
  </si>
  <si>
    <t>Vyhledání připojovacího místa</t>
  </si>
  <si>
    <t>-115308564</t>
  </si>
  <si>
    <t>7413RVO15</t>
  </si>
  <si>
    <t>Provedení revizních zkoušek</t>
  </si>
  <si>
    <t>-1787149866</t>
  </si>
  <si>
    <t>Předpokládaný rozsah 5 hodin</t>
  </si>
  <si>
    <t>7413RVO16</t>
  </si>
  <si>
    <t>Podružný materiál - kompletní</t>
  </si>
  <si>
    <t>1405234240</t>
  </si>
  <si>
    <t>4*1</t>
  </si>
  <si>
    <t>7413RVO17</t>
  </si>
  <si>
    <t>Liniové schéma zapojení rozvodů VO, 1 hod/stožár</t>
  </si>
  <si>
    <t>43656553</t>
  </si>
  <si>
    <t>7413RVO18</t>
  </si>
  <si>
    <t>Plošina pro výškové práce - 4 hod/stožár</t>
  </si>
  <si>
    <t>-389919152</t>
  </si>
  <si>
    <t>4*4</t>
  </si>
  <si>
    <t>7413RVO20</t>
  </si>
  <si>
    <t>Spolupráce se správcem VO, trvalý dozor správce - 1 hod/stožár</t>
  </si>
  <si>
    <t>-108101468</t>
  </si>
  <si>
    <t>7413RVO21</t>
  </si>
  <si>
    <t>Koordinace postupu prací s ostatními profesemi - 1 hod/stožár</t>
  </si>
  <si>
    <t>1359767449</t>
  </si>
  <si>
    <t>7413RVO22</t>
  </si>
  <si>
    <t>Napojení na stávající rozvod VO</t>
  </si>
  <si>
    <t>-759067303</t>
  </si>
  <si>
    <t>Práce a dodávky M</t>
  </si>
  <si>
    <t>46-M</t>
  </si>
  <si>
    <t>Zemní práce při extr.mont.pracích</t>
  </si>
  <si>
    <t>460050813</t>
  </si>
  <si>
    <t xml:space="preserve">Hloubení nezapažených jam strojně pro stožáry  v hornině třídy 3</t>
  </si>
  <si>
    <t>-1723904125</t>
  </si>
  <si>
    <t>1*1*1,5*4</t>
  </si>
  <si>
    <t>460080014</t>
  </si>
  <si>
    <t xml:space="preserve">Základové konstrukce  základ bez bednění do rostlé zeminy z monolitického betonu tř. C 16/20</t>
  </si>
  <si>
    <t>-473540760</t>
  </si>
  <si>
    <t>1,5*4</t>
  </si>
  <si>
    <t>460201603</t>
  </si>
  <si>
    <t xml:space="preserve">Hloubení nezapažených kabelových rýh strojně  s přemístěním výkopku do vzdálenosti 3 m od okraje jámy nebo naložením na dopravní prostředek jakýchkoli rozměrů, v hornině třídy 3</t>
  </si>
  <si>
    <t>791673083</t>
  </si>
  <si>
    <t>Odstranění stávajících kabelů</t>
  </si>
  <si>
    <t>0,35*0,5*53</t>
  </si>
  <si>
    <t>Společná rýha pro odstraněné kabely využita pro nové kabely</t>
  </si>
  <si>
    <t>0,35*0,7*12</t>
  </si>
  <si>
    <t>Nová kabelová trasa</t>
  </si>
  <si>
    <t>0,35*0,7*(80-12-6,5+3*2,0)</t>
  </si>
  <si>
    <t>460201611</t>
  </si>
  <si>
    <t xml:space="preserve">Hloubení nezapažených kabelových rýh strojně  zarovnání kabelových rýh po výkopu strojně, šířka rýhy do 50 cm</t>
  </si>
  <si>
    <t>-72639179</t>
  </si>
  <si>
    <t>80-12-6,5+3*2,0</t>
  </si>
  <si>
    <t>460421181</t>
  </si>
  <si>
    <t xml:space="preserve">Kabelové lože včetně podsypu, zhutnění a urovnání povrchu  z písku nebo štěrkopísku tloušťky 10 cm nad kabel zakryté plastovou fólií, šířky lože do 25 cm</t>
  </si>
  <si>
    <t>-1592142044</t>
  </si>
  <si>
    <t>79,5</t>
  </si>
  <si>
    <t>460490013</t>
  </si>
  <si>
    <t xml:space="preserve">Krytí kabelů, spojek, koncovek a odbočnic  kabelů výstražnou fólií z PVC včetně vyrovnání povrchu rýhy, rozvinutí a uložení fólie do rýhy, fólie šířky do 34cm</t>
  </si>
  <si>
    <t>909579383</t>
  </si>
  <si>
    <t>460520173</t>
  </si>
  <si>
    <t>Montáž trubek ochranných uložených volně do rýhy plastových ohebných, vnitřního průměru přes 50 do 90 mm</t>
  </si>
  <si>
    <t>1211652054</t>
  </si>
  <si>
    <t>34571352</t>
  </si>
  <si>
    <t>trubka elektroinstalační ohebná dvouplášťová korugovaná (chránička) D 52/63mm, HDPE+LDPE</t>
  </si>
  <si>
    <t>128</t>
  </si>
  <si>
    <t>40870549</t>
  </si>
  <si>
    <t>46053111R</t>
  </si>
  <si>
    <t xml:space="preserve">Osazení kotevního kalichu z trubky plastové pro stožár VO D 300 x 1500, v ose patky  - kompletní, vč.dodávky trubky </t>
  </si>
  <si>
    <t>-1865399267</t>
  </si>
  <si>
    <t>460561821</t>
  </si>
  <si>
    <t xml:space="preserve">Zásyp kabelových rýh strojně  s uložením výkopku ve vrstvách včetně zhutnění a urovnání povrchu v zástavbě</t>
  </si>
  <si>
    <t>-557082016</t>
  </si>
  <si>
    <t>0,35*0,7*12*0,9</t>
  </si>
  <si>
    <t>0,35*0,7*(80-12-6,5+3*2,0)*0,9</t>
  </si>
  <si>
    <t>58337368</t>
  </si>
  <si>
    <t>štěrkopísek frakce netříděná zásyp</t>
  </si>
  <si>
    <t>169503974</t>
  </si>
  <si>
    <t>26,805*1,7</t>
  </si>
  <si>
    <t>45,569*1,2 'Přepočtené koeficientem množství</t>
  </si>
  <si>
    <t>460600023</t>
  </si>
  <si>
    <t xml:space="preserve">Přemístění (odvoz) horniny, suti a vybouraných hmot  vodorovné přemístění horniny včetně složení, bez naložení a rozprostření jakékoliv třídy, na vzdálenost přes 500 do 1000 m</t>
  </si>
  <si>
    <t>-950879747</t>
  </si>
  <si>
    <t>6,0+28,753</t>
  </si>
  <si>
    <t>460600031</t>
  </si>
  <si>
    <t xml:space="preserve">Přemístění (odvoz) horniny, suti a vybouraných hmot  vodorovné přemístění horniny včetně složení, bez naložení a rozprostření jakékoliv třídy, na vzdálenost Příplatek k ceně -0023 za každých dalších i započatých 1000 m</t>
  </si>
  <si>
    <t>-1404833468</t>
  </si>
  <si>
    <t>34,753*3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</si>
</sst>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362020-2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Otrokovice-zvýšení kapacity parkovacích míst u polikliniky - 2.část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Otrokovice - centrální část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M.Sedlářová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Ing.L.Alster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000.2 - Vedlejší a 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000.2 - Vedlejší a ost...'!P121</f>
        <v>0</v>
      </c>
      <c r="AV95" s="128">
        <f>'SO 000.2 - Vedlejší a ost...'!J33</f>
        <v>0</v>
      </c>
      <c r="AW95" s="128">
        <f>'SO 000.2 - Vedlejší a ost...'!J34</f>
        <v>0</v>
      </c>
      <c r="AX95" s="128">
        <f>'SO 000.2 - Vedlejší a ost...'!J35</f>
        <v>0</v>
      </c>
      <c r="AY95" s="128">
        <f>'SO 000.2 - Vedlejší a ost...'!J36</f>
        <v>0</v>
      </c>
      <c r="AZ95" s="128">
        <f>'SO 000.2 - Vedlejší a ost...'!F33</f>
        <v>0</v>
      </c>
      <c r="BA95" s="128">
        <f>'SO 000.2 - Vedlejší a ost...'!F34</f>
        <v>0</v>
      </c>
      <c r="BB95" s="128">
        <f>'SO 000.2 - Vedlejší a ost...'!F35</f>
        <v>0</v>
      </c>
      <c r="BC95" s="128">
        <f>'SO 000.2 - Vedlejší a ost...'!F36</f>
        <v>0</v>
      </c>
      <c r="BD95" s="130">
        <f>'SO 000.2 - Vedlejší a ost...'!F37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101.2 - Parkoviště a c...'!J30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101.2 - Parkoviště a c...'!P126</f>
        <v>0</v>
      </c>
      <c r="AV96" s="128">
        <f>'SO 101.2 - Parkoviště a c...'!J33</f>
        <v>0</v>
      </c>
      <c r="AW96" s="128">
        <f>'SO 101.2 - Parkoviště a c...'!J34</f>
        <v>0</v>
      </c>
      <c r="AX96" s="128">
        <f>'SO 101.2 - Parkoviště a c...'!J35</f>
        <v>0</v>
      </c>
      <c r="AY96" s="128">
        <f>'SO 101.2 - Parkoviště a c...'!J36</f>
        <v>0</v>
      </c>
      <c r="AZ96" s="128">
        <f>'SO 101.2 - Parkoviště a c...'!F33</f>
        <v>0</v>
      </c>
      <c r="BA96" s="128">
        <f>'SO 101.2 - Parkoviště a c...'!F34</f>
        <v>0</v>
      </c>
      <c r="BB96" s="128">
        <f>'SO 101.2 - Parkoviště a c...'!F35</f>
        <v>0</v>
      </c>
      <c r="BC96" s="128">
        <f>'SO 101.2 - Parkoviště a c...'!F36</f>
        <v>0</v>
      </c>
      <c r="BD96" s="130">
        <f>'SO 101.2 - Parkoviště a c...'!F37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401.2 - Veřejné osvětl...'!J30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'SO 401.2 - Veřejné osvětl...'!P122</f>
        <v>0</v>
      </c>
      <c r="AV97" s="133">
        <f>'SO 401.2 - Veřejné osvětl...'!J33</f>
        <v>0</v>
      </c>
      <c r="AW97" s="133">
        <f>'SO 401.2 - Veřejné osvětl...'!J34</f>
        <v>0</v>
      </c>
      <c r="AX97" s="133">
        <f>'SO 401.2 - Veřejné osvětl...'!J35</f>
        <v>0</v>
      </c>
      <c r="AY97" s="133">
        <f>'SO 401.2 - Veřejné osvětl...'!J36</f>
        <v>0</v>
      </c>
      <c r="AZ97" s="133">
        <f>'SO 401.2 - Veřejné osvětl...'!F33</f>
        <v>0</v>
      </c>
      <c r="BA97" s="133">
        <f>'SO 401.2 - Veřejné osvětl...'!F34</f>
        <v>0</v>
      </c>
      <c r="BB97" s="133">
        <f>'SO 401.2 - Veřejné osvětl...'!F35</f>
        <v>0</v>
      </c>
      <c r="BC97" s="133">
        <f>'SO 401.2 - Veřejné osvětl...'!F36</f>
        <v>0</v>
      </c>
      <c r="BD97" s="135">
        <f>'SO 401.2 - Veřejné osvětl...'!F37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TMWZOqX+zrxb0DI23maKObpEgqFODfEd/RG9vwlvCYVl9afRYMfjqhGZy1kDyruVZbA0zbnjFZHDSaOWGi3WtQ==" hashValue="LkGDBUJ+P8yhwj4nGMxNrcAjW9E2sN9TKErFTLT524Izw1cSL6htgqG/owib2mvrWfkgVnR8Zqk3xCfuZaNw1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.2 - Vedlejší a ost...'!C2" display="/"/>
    <hyperlink ref="A96" location="'SO 101.2 - Parkoviště a c...'!C2" display="/"/>
    <hyperlink ref="A97" location="'SO 401.2 - Veřejné osvět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- 2.část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ROUND((SUM(BE121:BE158)),  2)</f>
        <v>0</v>
      </c>
      <c r="G33" s="38"/>
      <c r="H33" s="38"/>
      <c r="I33" s="162">
        <v>0.20999999999999999</v>
      </c>
      <c r="J33" s="161">
        <f>ROUND(((SUM(BE121:BE158))*I33),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ROUND((SUM(BF121:BF158)),  2)</f>
        <v>0</v>
      </c>
      <c r="G34" s="38"/>
      <c r="H34" s="38"/>
      <c r="I34" s="162">
        <v>0.14999999999999999</v>
      </c>
      <c r="J34" s="161">
        <f>ROUND(((SUM(BF121:BF158))*I34),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ROUND((SUM(BG121:BG158)),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ROUND((SUM(BH121:BH158)),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ROUND((SUM(BI121:BI158)),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- 2.část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000.2 - Vedlejší a ostatní rozpočtové náklady - 2.část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101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102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103</v>
      </c>
      <c r="E99" s="203"/>
      <c r="F99" s="203"/>
      <c r="G99" s="203"/>
      <c r="H99" s="203"/>
      <c r="I99" s="204"/>
      <c r="J99" s="205">
        <f>J132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J144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J151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Otrokovice-zvýšení kapacity parkovacích míst u polikliniky - 2.část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94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000.2 - Vedlejší a ostatní rozpočtové náklady - 2.část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Otrokovice - centrální část</v>
      </c>
      <c r="G115" s="40"/>
      <c r="H115" s="40"/>
      <c r="I115" s="147" t="s">
        <v>22</v>
      </c>
      <c r="J115" s="79" t="str">
        <f>IF(J12="","",J12)</f>
        <v>27. 11. 2020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</v>
      </c>
      <c r="G117" s="40"/>
      <c r="H117" s="40"/>
      <c r="I117" s="147" t="s">
        <v>30</v>
      </c>
      <c r="J117" s="36" t="str">
        <f>E21</f>
        <v>M.Sedlářová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Ing.L.Alster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107</v>
      </c>
      <c r="D120" s="210" t="s">
        <v>61</v>
      </c>
      <c r="E120" s="210" t="s">
        <v>57</v>
      </c>
      <c r="F120" s="210" t="s">
        <v>58</v>
      </c>
      <c r="G120" s="210" t="s">
        <v>108</v>
      </c>
      <c r="H120" s="210" t="s">
        <v>109</v>
      </c>
      <c r="I120" s="211" t="s">
        <v>110</v>
      </c>
      <c r="J120" s="212" t="s">
        <v>98</v>
      </c>
      <c r="K120" s="213" t="s">
        <v>111</v>
      </c>
      <c r="L120" s="214"/>
      <c r="M120" s="100" t="s">
        <v>1</v>
      </c>
      <c r="N120" s="101" t="s">
        <v>40</v>
      </c>
      <c r="O120" s="101" t="s">
        <v>112</v>
      </c>
      <c r="P120" s="101" t="s">
        <v>113</v>
      </c>
      <c r="Q120" s="101" t="s">
        <v>114</v>
      </c>
      <c r="R120" s="101" t="s">
        <v>115</v>
      </c>
      <c r="S120" s="101" t="s">
        <v>116</v>
      </c>
      <c r="T120" s="102" t="s">
        <v>117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118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0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100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119</v>
      </c>
      <c r="F122" s="223" t="s">
        <v>120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P123+P132+P144+P151</f>
        <v>0</v>
      </c>
      <c r="Q122" s="228"/>
      <c r="R122" s="229">
        <f>R123+R132+R144+R151</f>
        <v>0</v>
      </c>
      <c r="S122" s="228"/>
      <c r="T122" s="230">
        <f>T123+T132+T144+T151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121</v>
      </c>
      <c r="AT122" s="232" t="s">
        <v>75</v>
      </c>
      <c r="AU122" s="232" t="s">
        <v>76</v>
      </c>
      <c r="AY122" s="231" t="s">
        <v>122</v>
      </c>
      <c r="BK122" s="233">
        <f>BK123+BK132+BK144+BK151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123</v>
      </c>
      <c r="F123" s="234" t="s">
        <v>124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SUM(P124:P131)</f>
        <v>0</v>
      </c>
      <c r="Q123" s="228"/>
      <c r="R123" s="229">
        <f>SUM(R124:R131)</f>
        <v>0</v>
      </c>
      <c r="S123" s="228"/>
      <c r="T123" s="230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121</v>
      </c>
      <c r="AT123" s="232" t="s">
        <v>75</v>
      </c>
      <c r="AU123" s="232" t="s">
        <v>84</v>
      </c>
      <c r="AY123" s="231" t="s">
        <v>122</v>
      </c>
      <c r="BK123" s="233">
        <f>SUM(BK124:BK131)</f>
        <v>0</v>
      </c>
    </row>
    <row r="124" s="2" customFormat="1" ht="14.4" customHeight="1">
      <c r="A124" s="38"/>
      <c r="B124" s="39"/>
      <c r="C124" s="236" t="s">
        <v>84</v>
      </c>
      <c r="D124" s="236" t="s">
        <v>125</v>
      </c>
      <c r="E124" s="237" t="s">
        <v>126</v>
      </c>
      <c r="F124" s="238" t="s">
        <v>127</v>
      </c>
      <c r="G124" s="239" t="s">
        <v>128</v>
      </c>
      <c r="H124" s="240">
        <v>1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41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129</v>
      </c>
      <c r="AT124" s="248" t="s">
        <v>125</v>
      </c>
      <c r="AU124" s="248" t="s">
        <v>86</v>
      </c>
      <c r="AY124" s="17" t="s">
        <v>122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129</v>
      </c>
      <c r="BM124" s="248" t="s">
        <v>130</v>
      </c>
    </row>
    <row r="125" s="13" customFormat="1">
      <c r="A125" s="13"/>
      <c r="B125" s="250"/>
      <c r="C125" s="251"/>
      <c r="D125" s="252" t="s">
        <v>131</v>
      </c>
      <c r="E125" s="253" t="s">
        <v>1</v>
      </c>
      <c r="F125" s="254" t="s">
        <v>132</v>
      </c>
      <c r="G125" s="251"/>
      <c r="H125" s="253" t="s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131</v>
      </c>
      <c r="AU125" s="260" t="s">
        <v>86</v>
      </c>
      <c r="AV125" s="13" t="s">
        <v>84</v>
      </c>
      <c r="AW125" s="13" t="s">
        <v>32</v>
      </c>
      <c r="AX125" s="13" t="s">
        <v>76</v>
      </c>
      <c r="AY125" s="260" t="s">
        <v>122</v>
      </c>
    </row>
    <row r="126" s="14" customFormat="1">
      <c r="A126" s="14"/>
      <c r="B126" s="261"/>
      <c r="C126" s="262"/>
      <c r="D126" s="252" t="s">
        <v>131</v>
      </c>
      <c r="E126" s="263" t="s">
        <v>1</v>
      </c>
      <c r="F126" s="264" t="s">
        <v>84</v>
      </c>
      <c r="G126" s="262"/>
      <c r="H126" s="265">
        <v>1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131</v>
      </c>
      <c r="AU126" s="271" t="s">
        <v>86</v>
      </c>
      <c r="AV126" s="14" t="s">
        <v>86</v>
      </c>
      <c r="AW126" s="14" t="s">
        <v>32</v>
      </c>
      <c r="AX126" s="14" t="s">
        <v>84</v>
      </c>
      <c r="AY126" s="271" t="s">
        <v>122</v>
      </c>
    </row>
    <row r="127" s="2" customFormat="1" ht="14.4" customHeight="1">
      <c r="A127" s="38"/>
      <c r="B127" s="39"/>
      <c r="C127" s="236" t="s">
        <v>86</v>
      </c>
      <c r="D127" s="236" t="s">
        <v>125</v>
      </c>
      <c r="E127" s="237" t="s">
        <v>133</v>
      </c>
      <c r="F127" s="238" t="s">
        <v>134</v>
      </c>
      <c r="G127" s="239" t="s">
        <v>135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129</v>
      </c>
      <c r="AT127" s="248" t="s">
        <v>125</v>
      </c>
      <c r="AU127" s="248" t="s">
        <v>86</v>
      </c>
      <c r="AY127" s="17" t="s">
        <v>122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129</v>
      </c>
      <c r="BM127" s="248" t="s">
        <v>136</v>
      </c>
    </row>
    <row r="128" s="13" customFormat="1">
      <c r="A128" s="13"/>
      <c r="B128" s="250"/>
      <c r="C128" s="251"/>
      <c r="D128" s="252" t="s">
        <v>131</v>
      </c>
      <c r="E128" s="253" t="s">
        <v>1</v>
      </c>
      <c r="F128" s="254" t="s">
        <v>137</v>
      </c>
      <c r="G128" s="251"/>
      <c r="H128" s="253" t="s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131</v>
      </c>
      <c r="AU128" s="260" t="s">
        <v>86</v>
      </c>
      <c r="AV128" s="13" t="s">
        <v>84</v>
      </c>
      <c r="AW128" s="13" t="s">
        <v>32</v>
      </c>
      <c r="AX128" s="13" t="s">
        <v>76</v>
      </c>
      <c r="AY128" s="260" t="s">
        <v>122</v>
      </c>
    </row>
    <row r="129" s="14" customFormat="1">
      <c r="A129" s="14"/>
      <c r="B129" s="261"/>
      <c r="C129" s="262"/>
      <c r="D129" s="252" t="s">
        <v>131</v>
      </c>
      <c r="E129" s="263" t="s">
        <v>1</v>
      </c>
      <c r="F129" s="264" t="s">
        <v>84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131</v>
      </c>
      <c r="AU129" s="271" t="s">
        <v>86</v>
      </c>
      <c r="AV129" s="14" t="s">
        <v>86</v>
      </c>
      <c r="AW129" s="14" t="s">
        <v>32</v>
      </c>
      <c r="AX129" s="14" t="s">
        <v>84</v>
      </c>
      <c r="AY129" s="271" t="s">
        <v>122</v>
      </c>
    </row>
    <row r="130" s="2" customFormat="1" ht="14.4" customHeight="1">
      <c r="A130" s="38"/>
      <c r="B130" s="39"/>
      <c r="C130" s="236" t="s">
        <v>138</v>
      </c>
      <c r="D130" s="236" t="s">
        <v>125</v>
      </c>
      <c r="E130" s="237" t="s">
        <v>139</v>
      </c>
      <c r="F130" s="238" t="s">
        <v>140</v>
      </c>
      <c r="G130" s="239" t="s">
        <v>141</v>
      </c>
      <c r="H130" s="240">
        <v>12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129</v>
      </c>
      <c r="AT130" s="248" t="s">
        <v>125</v>
      </c>
      <c r="AU130" s="248" t="s">
        <v>86</v>
      </c>
      <c r="AY130" s="17" t="s">
        <v>122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129</v>
      </c>
      <c r="BM130" s="248" t="s">
        <v>142</v>
      </c>
    </row>
    <row r="131" s="14" customFormat="1">
      <c r="A131" s="14"/>
      <c r="B131" s="261"/>
      <c r="C131" s="262"/>
      <c r="D131" s="252" t="s">
        <v>131</v>
      </c>
      <c r="E131" s="263" t="s">
        <v>1</v>
      </c>
      <c r="F131" s="264" t="s">
        <v>143</v>
      </c>
      <c r="G131" s="262"/>
      <c r="H131" s="265">
        <v>12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131</v>
      </c>
      <c r="AU131" s="271" t="s">
        <v>86</v>
      </c>
      <c r="AV131" s="14" t="s">
        <v>86</v>
      </c>
      <c r="AW131" s="14" t="s">
        <v>32</v>
      </c>
      <c r="AX131" s="14" t="s">
        <v>84</v>
      </c>
      <c r="AY131" s="271" t="s">
        <v>122</v>
      </c>
    </row>
    <row r="132" s="12" customFormat="1" ht="22.8" customHeight="1">
      <c r="A132" s="12"/>
      <c r="B132" s="220"/>
      <c r="C132" s="221"/>
      <c r="D132" s="222" t="s">
        <v>75</v>
      </c>
      <c r="E132" s="234" t="s">
        <v>144</v>
      </c>
      <c r="F132" s="234" t="s">
        <v>145</v>
      </c>
      <c r="G132" s="221"/>
      <c r="H132" s="221"/>
      <c r="I132" s="224"/>
      <c r="J132" s="235">
        <f>BK132</f>
        <v>0</v>
      </c>
      <c r="K132" s="221"/>
      <c r="L132" s="226"/>
      <c r="M132" s="227"/>
      <c r="N132" s="228"/>
      <c r="O132" s="228"/>
      <c r="P132" s="229">
        <f>SUM(P133:P143)</f>
        <v>0</v>
      </c>
      <c r="Q132" s="228"/>
      <c r="R132" s="229">
        <f>SUM(R133:R143)</f>
        <v>0</v>
      </c>
      <c r="S132" s="228"/>
      <c r="T132" s="230">
        <f>SUM(T133:T143)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121</v>
      </c>
      <c r="AT132" s="232" t="s">
        <v>75</v>
      </c>
      <c r="AU132" s="232" t="s">
        <v>84</v>
      </c>
      <c r="AY132" s="231" t="s">
        <v>122</v>
      </c>
      <c r="BK132" s="233">
        <f>SUM(BK133:BK143)</f>
        <v>0</v>
      </c>
    </row>
    <row r="133" s="2" customFormat="1" ht="14.4" customHeight="1">
      <c r="A133" s="38"/>
      <c r="B133" s="39"/>
      <c r="C133" s="236" t="s">
        <v>146</v>
      </c>
      <c r="D133" s="236" t="s">
        <v>125</v>
      </c>
      <c r="E133" s="237" t="s">
        <v>147</v>
      </c>
      <c r="F133" s="238" t="s">
        <v>148</v>
      </c>
      <c r="G133" s="239" t="s">
        <v>149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129</v>
      </c>
      <c r="AT133" s="248" t="s">
        <v>125</v>
      </c>
      <c r="AU133" s="248" t="s">
        <v>86</v>
      </c>
      <c r="AY133" s="17" t="s">
        <v>122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129</v>
      </c>
      <c r="BM133" s="248" t="s">
        <v>150</v>
      </c>
    </row>
    <row r="134" s="13" customFormat="1">
      <c r="A134" s="13"/>
      <c r="B134" s="250"/>
      <c r="C134" s="251"/>
      <c r="D134" s="252" t="s">
        <v>131</v>
      </c>
      <c r="E134" s="253" t="s">
        <v>1</v>
      </c>
      <c r="F134" s="254" t="s">
        <v>151</v>
      </c>
      <c r="G134" s="251"/>
      <c r="H134" s="253" t="s">
        <v>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131</v>
      </c>
      <c r="AU134" s="260" t="s">
        <v>86</v>
      </c>
      <c r="AV134" s="13" t="s">
        <v>84</v>
      </c>
      <c r="AW134" s="13" t="s">
        <v>32</v>
      </c>
      <c r="AX134" s="13" t="s">
        <v>76</v>
      </c>
      <c r="AY134" s="260" t="s">
        <v>122</v>
      </c>
    </row>
    <row r="135" s="13" customFormat="1">
      <c r="A135" s="13"/>
      <c r="B135" s="250"/>
      <c r="C135" s="251"/>
      <c r="D135" s="252" t="s">
        <v>131</v>
      </c>
      <c r="E135" s="253" t="s">
        <v>1</v>
      </c>
      <c r="F135" s="254" t="s">
        <v>152</v>
      </c>
      <c r="G135" s="251"/>
      <c r="H135" s="253" t="s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131</v>
      </c>
      <c r="AU135" s="260" t="s">
        <v>86</v>
      </c>
      <c r="AV135" s="13" t="s">
        <v>84</v>
      </c>
      <c r="AW135" s="13" t="s">
        <v>32</v>
      </c>
      <c r="AX135" s="13" t="s">
        <v>76</v>
      </c>
      <c r="AY135" s="260" t="s">
        <v>122</v>
      </c>
    </row>
    <row r="136" s="13" customFormat="1">
      <c r="A136" s="13"/>
      <c r="B136" s="250"/>
      <c r="C136" s="251"/>
      <c r="D136" s="252" t="s">
        <v>131</v>
      </c>
      <c r="E136" s="253" t="s">
        <v>1</v>
      </c>
      <c r="F136" s="254" t="s">
        <v>153</v>
      </c>
      <c r="G136" s="251"/>
      <c r="H136" s="253" t="s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131</v>
      </c>
      <c r="AU136" s="260" t="s">
        <v>86</v>
      </c>
      <c r="AV136" s="13" t="s">
        <v>84</v>
      </c>
      <c r="AW136" s="13" t="s">
        <v>32</v>
      </c>
      <c r="AX136" s="13" t="s">
        <v>76</v>
      </c>
      <c r="AY136" s="260" t="s">
        <v>122</v>
      </c>
    </row>
    <row r="137" s="14" customFormat="1">
      <c r="A137" s="14"/>
      <c r="B137" s="261"/>
      <c r="C137" s="262"/>
      <c r="D137" s="252" t="s">
        <v>131</v>
      </c>
      <c r="E137" s="263" t="s">
        <v>1</v>
      </c>
      <c r="F137" s="264" t="s">
        <v>84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131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122</v>
      </c>
    </row>
    <row r="138" s="2" customFormat="1" ht="14.4" customHeight="1">
      <c r="A138" s="38"/>
      <c r="B138" s="39"/>
      <c r="C138" s="236" t="s">
        <v>121</v>
      </c>
      <c r="D138" s="236" t="s">
        <v>125</v>
      </c>
      <c r="E138" s="237" t="s">
        <v>154</v>
      </c>
      <c r="F138" s="238" t="s">
        <v>155</v>
      </c>
      <c r="G138" s="239" t="s">
        <v>135</v>
      </c>
      <c r="H138" s="240">
        <v>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129</v>
      </c>
      <c r="AT138" s="248" t="s">
        <v>125</v>
      </c>
      <c r="AU138" s="248" t="s">
        <v>86</v>
      </c>
      <c r="AY138" s="17" t="s">
        <v>122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129</v>
      </c>
      <c r="BM138" s="248" t="s">
        <v>156</v>
      </c>
    </row>
    <row r="139" s="13" customFormat="1">
      <c r="A139" s="13"/>
      <c r="B139" s="250"/>
      <c r="C139" s="251"/>
      <c r="D139" s="252" t="s">
        <v>131</v>
      </c>
      <c r="E139" s="253" t="s">
        <v>1</v>
      </c>
      <c r="F139" s="254" t="s">
        <v>157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131</v>
      </c>
      <c r="AU139" s="260" t="s">
        <v>86</v>
      </c>
      <c r="AV139" s="13" t="s">
        <v>84</v>
      </c>
      <c r="AW139" s="13" t="s">
        <v>32</v>
      </c>
      <c r="AX139" s="13" t="s">
        <v>76</v>
      </c>
      <c r="AY139" s="260" t="s">
        <v>122</v>
      </c>
    </row>
    <row r="140" s="14" customFormat="1">
      <c r="A140" s="14"/>
      <c r="B140" s="261"/>
      <c r="C140" s="262"/>
      <c r="D140" s="252" t="s">
        <v>131</v>
      </c>
      <c r="E140" s="263" t="s">
        <v>1</v>
      </c>
      <c r="F140" s="264" t="s">
        <v>84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131</v>
      </c>
      <c r="AU140" s="271" t="s">
        <v>86</v>
      </c>
      <c r="AV140" s="14" t="s">
        <v>86</v>
      </c>
      <c r="AW140" s="14" t="s">
        <v>32</v>
      </c>
      <c r="AX140" s="14" t="s">
        <v>84</v>
      </c>
      <c r="AY140" s="271" t="s">
        <v>122</v>
      </c>
    </row>
    <row r="141" s="2" customFormat="1" ht="14.4" customHeight="1">
      <c r="A141" s="38"/>
      <c r="B141" s="39"/>
      <c r="C141" s="236" t="s">
        <v>158</v>
      </c>
      <c r="D141" s="236" t="s">
        <v>125</v>
      </c>
      <c r="E141" s="237" t="s">
        <v>159</v>
      </c>
      <c r="F141" s="238" t="s">
        <v>160</v>
      </c>
      <c r="G141" s="239" t="s">
        <v>135</v>
      </c>
      <c r="H141" s="240">
        <v>1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129</v>
      </c>
      <c r="AT141" s="248" t="s">
        <v>125</v>
      </c>
      <c r="AU141" s="248" t="s">
        <v>86</v>
      </c>
      <c r="AY141" s="17" t="s">
        <v>122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129</v>
      </c>
      <c r="BM141" s="248" t="s">
        <v>161</v>
      </c>
    </row>
    <row r="142" s="13" customFormat="1">
      <c r="A142" s="13"/>
      <c r="B142" s="250"/>
      <c r="C142" s="251"/>
      <c r="D142" s="252" t="s">
        <v>131</v>
      </c>
      <c r="E142" s="253" t="s">
        <v>1</v>
      </c>
      <c r="F142" s="254" t="s">
        <v>162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131</v>
      </c>
      <c r="AU142" s="260" t="s">
        <v>86</v>
      </c>
      <c r="AV142" s="13" t="s">
        <v>84</v>
      </c>
      <c r="AW142" s="13" t="s">
        <v>32</v>
      </c>
      <c r="AX142" s="13" t="s">
        <v>76</v>
      </c>
      <c r="AY142" s="260" t="s">
        <v>122</v>
      </c>
    </row>
    <row r="143" s="14" customFormat="1">
      <c r="A143" s="14"/>
      <c r="B143" s="261"/>
      <c r="C143" s="262"/>
      <c r="D143" s="252" t="s">
        <v>131</v>
      </c>
      <c r="E143" s="263" t="s">
        <v>1</v>
      </c>
      <c r="F143" s="264" t="s">
        <v>84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131</v>
      </c>
      <c r="AU143" s="271" t="s">
        <v>86</v>
      </c>
      <c r="AV143" s="14" t="s">
        <v>86</v>
      </c>
      <c r="AW143" s="14" t="s">
        <v>32</v>
      </c>
      <c r="AX143" s="14" t="s">
        <v>84</v>
      </c>
      <c r="AY143" s="271" t="s">
        <v>122</v>
      </c>
    </row>
    <row r="144" s="12" customFormat="1" ht="22.8" customHeight="1">
      <c r="A144" s="12"/>
      <c r="B144" s="220"/>
      <c r="C144" s="221"/>
      <c r="D144" s="222" t="s">
        <v>75</v>
      </c>
      <c r="E144" s="234" t="s">
        <v>163</v>
      </c>
      <c r="F144" s="234" t="s">
        <v>164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SUM(P145:P150)</f>
        <v>0</v>
      </c>
      <c r="Q144" s="228"/>
      <c r="R144" s="229">
        <f>SUM(R145:R150)</f>
        <v>0</v>
      </c>
      <c r="S144" s="228"/>
      <c r="T144" s="230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121</v>
      </c>
      <c r="AT144" s="232" t="s">
        <v>75</v>
      </c>
      <c r="AU144" s="232" t="s">
        <v>84</v>
      </c>
      <c r="AY144" s="231" t="s">
        <v>122</v>
      </c>
      <c r="BK144" s="233">
        <f>SUM(BK145:BK150)</f>
        <v>0</v>
      </c>
    </row>
    <row r="145" s="2" customFormat="1" ht="14.4" customHeight="1">
      <c r="A145" s="38"/>
      <c r="B145" s="39"/>
      <c r="C145" s="236" t="s">
        <v>165</v>
      </c>
      <c r="D145" s="236" t="s">
        <v>125</v>
      </c>
      <c r="E145" s="237" t="s">
        <v>166</v>
      </c>
      <c r="F145" s="238" t="s">
        <v>167</v>
      </c>
      <c r="G145" s="239" t="s">
        <v>168</v>
      </c>
      <c r="H145" s="240">
        <v>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129</v>
      </c>
      <c r="AT145" s="248" t="s">
        <v>125</v>
      </c>
      <c r="AU145" s="248" t="s">
        <v>86</v>
      </c>
      <c r="AY145" s="17" t="s">
        <v>122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129</v>
      </c>
      <c r="BM145" s="248" t="s">
        <v>169</v>
      </c>
    </row>
    <row r="146" s="13" customFormat="1">
      <c r="A146" s="13"/>
      <c r="B146" s="250"/>
      <c r="C146" s="251"/>
      <c r="D146" s="252" t="s">
        <v>131</v>
      </c>
      <c r="E146" s="253" t="s">
        <v>1</v>
      </c>
      <c r="F146" s="254" t="s">
        <v>170</v>
      </c>
      <c r="G146" s="251"/>
      <c r="H146" s="253" t="s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131</v>
      </c>
      <c r="AU146" s="260" t="s">
        <v>86</v>
      </c>
      <c r="AV146" s="13" t="s">
        <v>84</v>
      </c>
      <c r="AW146" s="13" t="s">
        <v>32</v>
      </c>
      <c r="AX146" s="13" t="s">
        <v>76</v>
      </c>
      <c r="AY146" s="260" t="s">
        <v>122</v>
      </c>
    </row>
    <row r="147" s="14" customFormat="1">
      <c r="A147" s="14"/>
      <c r="B147" s="261"/>
      <c r="C147" s="262"/>
      <c r="D147" s="252" t="s">
        <v>131</v>
      </c>
      <c r="E147" s="263" t="s">
        <v>1</v>
      </c>
      <c r="F147" s="264" t="s">
        <v>84</v>
      </c>
      <c r="G147" s="262"/>
      <c r="H147" s="265">
        <v>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131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122</v>
      </c>
    </row>
    <row r="148" s="2" customFormat="1" ht="14.4" customHeight="1">
      <c r="A148" s="38"/>
      <c r="B148" s="39"/>
      <c r="C148" s="236" t="s">
        <v>171</v>
      </c>
      <c r="D148" s="236" t="s">
        <v>125</v>
      </c>
      <c r="E148" s="237" t="s">
        <v>172</v>
      </c>
      <c r="F148" s="238" t="s">
        <v>173</v>
      </c>
      <c r="G148" s="239" t="s">
        <v>174</v>
      </c>
      <c r="H148" s="240">
        <v>10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129</v>
      </c>
      <c r="AT148" s="248" t="s">
        <v>125</v>
      </c>
      <c r="AU148" s="248" t="s">
        <v>86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129</v>
      </c>
      <c r="BM148" s="248" t="s">
        <v>175</v>
      </c>
    </row>
    <row r="149" s="13" customFormat="1">
      <c r="A149" s="13"/>
      <c r="B149" s="250"/>
      <c r="C149" s="251"/>
      <c r="D149" s="252" t="s">
        <v>131</v>
      </c>
      <c r="E149" s="253" t="s">
        <v>1</v>
      </c>
      <c r="F149" s="254" t="s">
        <v>176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131</v>
      </c>
      <c r="AU149" s="260" t="s">
        <v>86</v>
      </c>
      <c r="AV149" s="13" t="s">
        <v>84</v>
      </c>
      <c r="AW149" s="13" t="s">
        <v>32</v>
      </c>
      <c r="AX149" s="13" t="s">
        <v>76</v>
      </c>
      <c r="AY149" s="260" t="s">
        <v>122</v>
      </c>
    </row>
    <row r="150" s="14" customFormat="1">
      <c r="A150" s="14"/>
      <c r="B150" s="261"/>
      <c r="C150" s="262"/>
      <c r="D150" s="252" t="s">
        <v>131</v>
      </c>
      <c r="E150" s="263" t="s">
        <v>1</v>
      </c>
      <c r="F150" s="264" t="s">
        <v>177</v>
      </c>
      <c r="G150" s="262"/>
      <c r="H150" s="265">
        <v>10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131</v>
      </c>
      <c r="AU150" s="271" t="s">
        <v>86</v>
      </c>
      <c r="AV150" s="14" t="s">
        <v>86</v>
      </c>
      <c r="AW150" s="14" t="s">
        <v>32</v>
      </c>
      <c r="AX150" s="14" t="s">
        <v>84</v>
      </c>
      <c r="AY150" s="271" t="s">
        <v>122</v>
      </c>
    </row>
    <row r="151" s="12" customFormat="1" ht="22.8" customHeight="1">
      <c r="A151" s="12"/>
      <c r="B151" s="220"/>
      <c r="C151" s="221"/>
      <c r="D151" s="222" t="s">
        <v>75</v>
      </c>
      <c r="E151" s="234" t="s">
        <v>178</v>
      </c>
      <c r="F151" s="234" t="s">
        <v>179</v>
      </c>
      <c r="G151" s="221"/>
      <c r="H151" s="221"/>
      <c r="I151" s="224"/>
      <c r="J151" s="235">
        <f>BK151</f>
        <v>0</v>
      </c>
      <c r="K151" s="221"/>
      <c r="L151" s="226"/>
      <c r="M151" s="227"/>
      <c r="N151" s="228"/>
      <c r="O151" s="228"/>
      <c r="P151" s="229">
        <f>SUM(P152:P158)</f>
        <v>0</v>
      </c>
      <c r="Q151" s="228"/>
      <c r="R151" s="229">
        <f>SUM(R152:R158)</f>
        <v>0</v>
      </c>
      <c r="S151" s="228"/>
      <c r="T151" s="230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1" t="s">
        <v>121</v>
      </c>
      <c r="AT151" s="232" t="s">
        <v>75</v>
      </c>
      <c r="AU151" s="232" t="s">
        <v>84</v>
      </c>
      <c r="AY151" s="231" t="s">
        <v>122</v>
      </c>
      <c r="BK151" s="233">
        <f>SUM(BK152:BK158)</f>
        <v>0</v>
      </c>
    </row>
    <row r="152" s="2" customFormat="1" ht="14.4" customHeight="1">
      <c r="A152" s="38"/>
      <c r="B152" s="39"/>
      <c r="C152" s="236" t="s">
        <v>180</v>
      </c>
      <c r="D152" s="236" t="s">
        <v>125</v>
      </c>
      <c r="E152" s="237" t="s">
        <v>181</v>
      </c>
      <c r="F152" s="238" t="s">
        <v>182</v>
      </c>
      <c r="G152" s="239" t="s">
        <v>168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129</v>
      </c>
      <c r="AT152" s="248" t="s">
        <v>125</v>
      </c>
      <c r="AU152" s="248" t="s">
        <v>86</v>
      </c>
      <c r="AY152" s="17" t="s">
        <v>122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129</v>
      </c>
      <c r="BM152" s="248" t="s">
        <v>183</v>
      </c>
    </row>
    <row r="153" s="13" customFormat="1">
      <c r="A153" s="13"/>
      <c r="B153" s="250"/>
      <c r="C153" s="251"/>
      <c r="D153" s="252" t="s">
        <v>131</v>
      </c>
      <c r="E153" s="253" t="s">
        <v>1</v>
      </c>
      <c r="F153" s="254" t="s">
        <v>184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131</v>
      </c>
      <c r="AU153" s="260" t="s">
        <v>86</v>
      </c>
      <c r="AV153" s="13" t="s">
        <v>84</v>
      </c>
      <c r="AW153" s="13" t="s">
        <v>32</v>
      </c>
      <c r="AX153" s="13" t="s">
        <v>76</v>
      </c>
      <c r="AY153" s="260" t="s">
        <v>122</v>
      </c>
    </row>
    <row r="154" s="14" customFormat="1">
      <c r="A154" s="14"/>
      <c r="B154" s="261"/>
      <c r="C154" s="262"/>
      <c r="D154" s="252" t="s">
        <v>131</v>
      </c>
      <c r="E154" s="263" t="s">
        <v>1</v>
      </c>
      <c r="F154" s="264" t="s">
        <v>84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131</v>
      </c>
      <c r="AU154" s="271" t="s">
        <v>86</v>
      </c>
      <c r="AV154" s="14" t="s">
        <v>86</v>
      </c>
      <c r="AW154" s="14" t="s">
        <v>32</v>
      </c>
      <c r="AX154" s="14" t="s">
        <v>84</v>
      </c>
      <c r="AY154" s="271" t="s">
        <v>122</v>
      </c>
    </row>
    <row r="155" s="2" customFormat="1" ht="14.4" customHeight="1">
      <c r="A155" s="38"/>
      <c r="B155" s="39"/>
      <c r="C155" s="236" t="s">
        <v>177</v>
      </c>
      <c r="D155" s="236" t="s">
        <v>125</v>
      </c>
      <c r="E155" s="237" t="s">
        <v>185</v>
      </c>
      <c r="F155" s="238" t="s">
        <v>186</v>
      </c>
      <c r="G155" s="239" t="s">
        <v>187</v>
      </c>
      <c r="H155" s="240">
        <v>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129</v>
      </c>
      <c r="AT155" s="248" t="s">
        <v>125</v>
      </c>
      <c r="AU155" s="248" t="s">
        <v>86</v>
      </c>
      <c r="AY155" s="17" t="s">
        <v>122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129</v>
      </c>
      <c r="BM155" s="248" t="s">
        <v>188</v>
      </c>
    </row>
    <row r="156" s="13" customFormat="1">
      <c r="A156" s="13"/>
      <c r="B156" s="250"/>
      <c r="C156" s="251"/>
      <c r="D156" s="252" t="s">
        <v>131</v>
      </c>
      <c r="E156" s="253" t="s">
        <v>1</v>
      </c>
      <c r="F156" s="254" t="s">
        <v>189</v>
      </c>
      <c r="G156" s="251"/>
      <c r="H156" s="253" t="s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131</v>
      </c>
      <c r="AU156" s="260" t="s">
        <v>86</v>
      </c>
      <c r="AV156" s="13" t="s">
        <v>84</v>
      </c>
      <c r="AW156" s="13" t="s">
        <v>32</v>
      </c>
      <c r="AX156" s="13" t="s">
        <v>76</v>
      </c>
      <c r="AY156" s="260" t="s">
        <v>122</v>
      </c>
    </row>
    <row r="157" s="13" customFormat="1">
      <c r="A157" s="13"/>
      <c r="B157" s="250"/>
      <c r="C157" s="251"/>
      <c r="D157" s="252" t="s">
        <v>131</v>
      </c>
      <c r="E157" s="253" t="s">
        <v>1</v>
      </c>
      <c r="F157" s="254" t="s">
        <v>190</v>
      </c>
      <c r="G157" s="251"/>
      <c r="H157" s="253" t="s">
        <v>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131</v>
      </c>
      <c r="AU157" s="260" t="s">
        <v>86</v>
      </c>
      <c r="AV157" s="13" t="s">
        <v>84</v>
      </c>
      <c r="AW157" s="13" t="s">
        <v>32</v>
      </c>
      <c r="AX157" s="13" t="s">
        <v>76</v>
      </c>
      <c r="AY157" s="260" t="s">
        <v>122</v>
      </c>
    </row>
    <row r="158" s="14" customFormat="1">
      <c r="A158" s="14"/>
      <c r="B158" s="261"/>
      <c r="C158" s="262"/>
      <c r="D158" s="252" t="s">
        <v>131</v>
      </c>
      <c r="E158" s="263" t="s">
        <v>1</v>
      </c>
      <c r="F158" s="264" t="s">
        <v>84</v>
      </c>
      <c r="G158" s="262"/>
      <c r="H158" s="265">
        <v>1</v>
      </c>
      <c r="I158" s="266"/>
      <c r="J158" s="262"/>
      <c r="K158" s="262"/>
      <c r="L158" s="267"/>
      <c r="M158" s="272"/>
      <c r="N158" s="273"/>
      <c r="O158" s="273"/>
      <c r="P158" s="273"/>
      <c r="Q158" s="273"/>
      <c r="R158" s="273"/>
      <c r="S158" s="273"/>
      <c r="T158" s="27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131</v>
      </c>
      <c r="AU158" s="271" t="s">
        <v>86</v>
      </c>
      <c r="AV158" s="14" t="s">
        <v>86</v>
      </c>
      <c r="AW158" s="14" t="s">
        <v>32</v>
      </c>
      <c r="AX158" s="14" t="s">
        <v>84</v>
      </c>
      <c r="AY158" s="271" t="s">
        <v>122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183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QEc36sRSeDBEKSjIV7vODVXdtbpGg46vF3ERprGUtLrTx2C/6axe7df/Fd4WAQdyy5oitzyB6KNYasIu17nTpQ==" hashValue="CidhSS4XS0aUXB8ufQaRh1A/BqtFmHjlvEjbMuf4Ctg0YYiW+LVFgCB0HhMP4gOLswnyDtM2S53Qil/FMGkUSQ==" algorithmName="SHA-512" password="CC35"/>
  <autoFilter ref="C120:K15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- 2.část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191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ROUND((SUM(BE126:BE435)),  2)</f>
        <v>0</v>
      </c>
      <c r="G33" s="38"/>
      <c r="H33" s="38"/>
      <c r="I33" s="162">
        <v>0.20999999999999999</v>
      </c>
      <c r="J33" s="161">
        <f>ROUND(((SUM(BE126:BE435))*I33),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ROUND((SUM(BF126:BF435)),  2)</f>
        <v>0</v>
      </c>
      <c r="G34" s="38"/>
      <c r="H34" s="38"/>
      <c r="I34" s="162">
        <v>0.14999999999999999</v>
      </c>
      <c r="J34" s="161">
        <f>ROUND(((SUM(BF126:BF435))*I34),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ROUND((SUM(BG126:BG435)),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ROUND((SUM(BH126:BH435)),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ROUND((SUM(BI126:BI435)),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- 2.část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101.2 - Parkoviště a chodníky - 2.část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192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193</v>
      </c>
      <c r="E98" s="203"/>
      <c r="F98" s="203"/>
      <c r="G98" s="203"/>
      <c r="H98" s="203"/>
      <c r="I98" s="204"/>
      <c r="J98" s="205">
        <f>J128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194</v>
      </c>
      <c r="E99" s="203"/>
      <c r="F99" s="203"/>
      <c r="G99" s="203"/>
      <c r="H99" s="203"/>
      <c r="I99" s="204"/>
      <c r="J99" s="205">
        <f>J159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195</v>
      </c>
      <c r="E100" s="203"/>
      <c r="F100" s="203"/>
      <c r="G100" s="203"/>
      <c r="H100" s="203"/>
      <c r="I100" s="204"/>
      <c r="J100" s="205">
        <f>J218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196</v>
      </c>
      <c r="E101" s="203"/>
      <c r="F101" s="203"/>
      <c r="G101" s="203"/>
      <c r="H101" s="203"/>
      <c r="I101" s="204"/>
      <c r="J101" s="205">
        <f>J225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197</v>
      </c>
      <c r="E102" s="203"/>
      <c r="F102" s="203"/>
      <c r="G102" s="203"/>
      <c r="H102" s="203"/>
      <c r="I102" s="204"/>
      <c r="J102" s="205">
        <f>J246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198</v>
      </c>
      <c r="E103" s="203"/>
      <c r="F103" s="203"/>
      <c r="G103" s="203"/>
      <c r="H103" s="203"/>
      <c r="I103" s="204"/>
      <c r="J103" s="205">
        <f>J314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199</v>
      </c>
      <c r="E104" s="203"/>
      <c r="F104" s="203"/>
      <c r="G104" s="203"/>
      <c r="H104" s="203"/>
      <c r="I104" s="204"/>
      <c r="J104" s="205">
        <f>J321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200</v>
      </c>
      <c r="E105" s="203"/>
      <c r="F105" s="203"/>
      <c r="G105" s="203"/>
      <c r="H105" s="203"/>
      <c r="I105" s="204"/>
      <c r="J105" s="205">
        <f>J397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201</v>
      </c>
      <c r="E106" s="203"/>
      <c r="F106" s="203"/>
      <c r="G106" s="203"/>
      <c r="H106" s="203"/>
      <c r="I106" s="204"/>
      <c r="J106" s="205">
        <f>J433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7" t="str">
        <f>E7</f>
        <v>Otrokovice-zvýšení kapacity parkovacích míst u polikliniky - 2.část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94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101.2 - Parkoviště a chodníky - 2.část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Otrokovice - centrální část</v>
      </c>
      <c r="G120" s="40"/>
      <c r="H120" s="40"/>
      <c r="I120" s="147" t="s">
        <v>22</v>
      </c>
      <c r="J120" s="79" t="str">
        <f>IF(J12="","",J12)</f>
        <v>27. 11. 2020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Otrokovice</v>
      </c>
      <c r="G122" s="40"/>
      <c r="H122" s="40"/>
      <c r="I122" s="147" t="s">
        <v>30</v>
      </c>
      <c r="J122" s="36" t="str">
        <f>E21</f>
        <v>M.Sedlářová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147" t="s">
        <v>33</v>
      </c>
      <c r="J123" s="36" t="str">
        <f>E24</f>
        <v>Ing.L.Alster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7"/>
      <c r="B125" s="208"/>
      <c r="C125" s="209" t="s">
        <v>107</v>
      </c>
      <c r="D125" s="210" t="s">
        <v>61</v>
      </c>
      <c r="E125" s="210" t="s">
        <v>57</v>
      </c>
      <c r="F125" s="210" t="s">
        <v>58</v>
      </c>
      <c r="G125" s="210" t="s">
        <v>108</v>
      </c>
      <c r="H125" s="210" t="s">
        <v>109</v>
      </c>
      <c r="I125" s="211" t="s">
        <v>110</v>
      </c>
      <c r="J125" s="212" t="s">
        <v>98</v>
      </c>
      <c r="K125" s="213" t="s">
        <v>111</v>
      </c>
      <c r="L125" s="214"/>
      <c r="M125" s="100" t="s">
        <v>1</v>
      </c>
      <c r="N125" s="101" t="s">
        <v>40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144"/>
      <c r="J126" s="215">
        <f>BK126</f>
        <v>0</v>
      </c>
      <c r="K126" s="40"/>
      <c r="L126" s="44"/>
      <c r="M126" s="103"/>
      <c r="N126" s="216"/>
      <c r="O126" s="104"/>
      <c r="P126" s="217">
        <f>P127</f>
        <v>0</v>
      </c>
      <c r="Q126" s="104"/>
      <c r="R126" s="217">
        <f>R127</f>
        <v>271.32628603999996</v>
      </c>
      <c r="S126" s="104"/>
      <c r="T126" s="218">
        <f>T127</f>
        <v>296.28399999999993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100</v>
      </c>
      <c r="BK126" s="219">
        <f>BK127</f>
        <v>0</v>
      </c>
    </row>
    <row r="127" s="12" customFormat="1" ht="25.92" customHeight="1">
      <c r="A127" s="12"/>
      <c r="B127" s="220"/>
      <c r="C127" s="221"/>
      <c r="D127" s="222" t="s">
        <v>75</v>
      </c>
      <c r="E127" s="223" t="s">
        <v>202</v>
      </c>
      <c r="F127" s="223" t="s">
        <v>203</v>
      </c>
      <c r="G127" s="221"/>
      <c r="H127" s="221"/>
      <c r="I127" s="224"/>
      <c r="J127" s="225">
        <f>BK127</f>
        <v>0</v>
      </c>
      <c r="K127" s="221"/>
      <c r="L127" s="226"/>
      <c r="M127" s="227"/>
      <c r="N127" s="228"/>
      <c r="O127" s="228"/>
      <c r="P127" s="229">
        <f>P128+P159+P218+P225+P246+P314+P321+P397+P433</f>
        <v>0</v>
      </c>
      <c r="Q127" s="228"/>
      <c r="R127" s="229">
        <f>R128+R159+R218+R225+R246+R314+R321+R397+R433</f>
        <v>271.32628603999996</v>
      </c>
      <c r="S127" s="228"/>
      <c r="T127" s="230">
        <f>T128+T159+T218+T225+T246+T314+T321+T397+T433</f>
        <v>296.28399999999993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75</v>
      </c>
      <c r="AU127" s="232" t="s">
        <v>76</v>
      </c>
      <c r="AY127" s="231" t="s">
        <v>122</v>
      </c>
      <c r="BK127" s="233">
        <f>BK128+BK159+BK218+BK225+BK246+BK314+BK321+BK397+BK433</f>
        <v>0</v>
      </c>
    </row>
    <row r="128" s="12" customFormat="1" ht="22.8" customHeight="1">
      <c r="A128" s="12"/>
      <c r="B128" s="220"/>
      <c r="C128" s="221"/>
      <c r="D128" s="222" t="s">
        <v>75</v>
      </c>
      <c r="E128" s="234" t="s">
        <v>84</v>
      </c>
      <c r="F128" s="234" t="s">
        <v>204</v>
      </c>
      <c r="G128" s="221"/>
      <c r="H128" s="221"/>
      <c r="I128" s="224"/>
      <c r="J128" s="235">
        <f>BK128</f>
        <v>0</v>
      </c>
      <c r="K128" s="221"/>
      <c r="L128" s="226"/>
      <c r="M128" s="227"/>
      <c r="N128" s="228"/>
      <c r="O128" s="228"/>
      <c r="P128" s="229">
        <f>SUM(P129:P158)</f>
        <v>0</v>
      </c>
      <c r="Q128" s="228"/>
      <c r="R128" s="229">
        <f>SUM(R129:R158)</f>
        <v>7.6379999999999999</v>
      </c>
      <c r="S128" s="228"/>
      <c r="T128" s="230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84</v>
      </c>
      <c r="AT128" s="232" t="s">
        <v>75</v>
      </c>
      <c r="AU128" s="232" t="s">
        <v>84</v>
      </c>
      <c r="AY128" s="231" t="s">
        <v>122</v>
      </c>
      <c r="BK128" s="233">
        <f>SUM(BK129:BK158)</f>
        <v>0</v>
      </c>
    </row>
    <row r="129" s="2" customFormat="1" ht="37.8" customHeight="1">
      <c r="A129" s="38"/>
      <c r="B129" s="39"/>
      <c r="C129" s="236" t="s">
        <v>84</v>
      </c>
      <c r="D129" s="236" t="s">
        <v>125</v>
      </c>
      <c r="E129" s="237" t="s">
        <v>205</v>
      </c>
      <c r="F129" s="238" t="s">
        <v>206</v>
      </c>
      <c r="G129" s="239" t="s">
        <v>207</v>
      </c>
      <c r="H129" s="240">
        <v>291.52999999999997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41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146</v>
      </c>
      <c r="AT129" s="248" t="s">
        <v>125</v>
      </c>
      <c r="AU129" s="248" t="s">
        <v>86</v>
      </c>
      <c r="AY129" s="17" t="s">
        <v>122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146</v>
      </c>
      <c r="BM129" s="248" t="s">
        <v>208</v>
      </c>
    </row>
    <row r="130" s="14" customFormat="1">
      <c r="A130" s="14"/>
      <c r="B130" s="261"/>
      <c r="C130" s="262"/>
      <c r="D130" s="252" t="s">
        <v>131</v>
      </c>
      <c r="E130" s="263" t="s">
        <v>1</v>
      </c>
      <c r="F130" s="264" t="s">
        <v>209</v>
      </c>
      <c r="G130" s="262"/>
      <c r="H130" s="265">
        <v>270.55500000000001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131</v>
      </c>
      <c r="AU130" s="271" t="s">
        <v>86</v>
      </c>
      <c r="AV130" s="14" t="s">
        <v>86</v>
      </c>
      <c r="AW130" s="14" t="s">
        <v>32</v>
      </c>
      <c r="AX130" s="14" t="s">
        <v>76</v>
      </c>
      <c r="AY130" s="271" t="s">
        <v>122</v>
      </c>
    </row>
    <row r="131" s="13" customFormat="1">
      <c r="A131" s="13"/>
      <c r="B131" s="250"/>
      <c r="C131" s="251"/>
      <c r="D131" s="252" t="s">
        <v>131</v>
      </c>
      <c r="E131" s="253" t="s">
        <v>1</v>
      </c>
      <c r="F131" s="254" t="s">
        <v>210</v>
      </c>
      <c r="G131" s="251"/>
      <c r="H131" s="253" t="s">
        <v>1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131</v>
      </c>
      <c r="AU131" s="260" t="s">
        <v>86</v>
      </c>
      <c r="AV131" s="13" t="s">
        <v>84</v>
      </c>
      <c r="AW131" s="13" t="s">
        <v>32</v>
      </c>
      <c r="AX131" s="13" t="s">
        <v>76</v>
      </c>
      <c r="AY131" s="260" t="s">
        <v>122</v>
      </c>
    </row>
    <row r="132" s="14" customFormat="1">
      <c r="A132" s="14"/>
      <c r="B132" s="261"/>
      <c r="C132" s="262"/>
      <c r="D132" s="252" t="s">
        <v>131</v>
      </c>
      <c r="E132" s="263" t="s">
        <v>1</v>
      </c>
      <c r="F132" s="264" t="s">
        <v>211</v>
      </c>
      <c r="G132" s="262"/>
      <c r="H132" s="265">
        <v>-99.700000000000003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131</v>
      </c>
      <c r="AU132" s="271" t="s">
        <v>86</v>
      </c>
      <c r="AV132" s="14" t="s">
        <v>86</v>
      </c>
      <c r="AW132" s="14" t="s">
        <v>32</v>
      </c>
      <c r="AX132" s="14" t="s">
        <v>76</v>
      </c>
      <c r="AY132" s="271" t="s">
        <v>122</v>
      </c>
    </row>
    <row r="133" s="13" customFormat="1">
      <c r="A133" s="13"/>
      <c r="B133" s="250"/>
      <c r="C133" s="251"/>
      <c r="D133" s="252" t="s">
        <v>131</v>
      </c>
      <c r="E133" s="253" t="s">
        <v>1</v>
      </c>
      <c r="F133" s="254" t="s">
        <v>212</v>
      </c>
      <c r="G133" s="251"/>
      <c r="H133" s="253" t="s">
        <v>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131</v>
      </c>
      <c r="AU133" s="260" t="s">
        <v>86</v>
      </c>
      <c r="AV133" s="13" t="s">
        <v>84</v>
      </c>
      <c r="AW133" s="13" t="s">
        <v>32</v>
      </c>
      <c r="AX133" s="13" t="s">
        <v>76</v>
      </c>
      <c r="AY133" s="260" t="s">
        <v>122</v>
      </c>
    </row>
    <row r="134" s="14" customFormat="1">
      <c r="A134" s="14"/>
      <c r="B134" s="261"/>
      <c r="C134" s="262"/>
      <c r="D134" s="252" t="s">
        <v>131</v>
      </c>
      <c r="E134" s="263" t="s">
        <v>1</v>
      </c>
      <c r="F134" s="264" t="s">
        <v>213</v>
      </c>
      <c r="G134" s="262"/>
      <c r="H134" s="265">
        <v>-66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131</v>
      </c>
      <c r="AU134" s="271" t="s">
        <v>86</v>
      </c>
      <c r="AV134" s="14" t="s">
        <v>86</v>
      </c>
      <c r="AW134" s="14" t="s">
        <v>32</v>
      </c>
      <c r="AX134" s="14" t="s">
        <v>76</v>
      </c>
      <c r="AY134" s="271" t="s">
        <v>122</v>
      </c>
    </row>
    <row r="135" s="13" customFormat="1">
      <c r="A135" s="13"/>
      <c r="B135" s="250"/>
      <c r="C135" s="251"/>
      <c r="D135" s="252" t="s">
        <v>131</v>
      </c>
      <c r="E135" s="253" t="s">
        <v>1</v>
      </c>
      <c r="F135" s="254" t="s">
        <v>214</v>
      </c>
      <c r="G135" s="251"/>
      <c r="H135" s="253" t="s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131</v>
      </c>
      <c r="AU135" s="260" t="s">
        <v>86</v>
      </c>
      <c r="AV135" s="13" t="s">
        <v>84</v>
      </c>
      <c r="AW135" s="13" t="s">
        <v>32</v>
      </c>
      <c r="AX135" s="13" t="s">
        <v>76</v>
      </c>
      <c r="AY135" s="260" t="s">
        <v>122</v>
      </c>
    </row>
    <row r="136" s="14" customFormat="1">
      <c r="A136" s="14"/>
      <c r="B136" s="261"/>
      <c r="C136" s="262"/>
      <c r="D136" s="252" t="s">
        <v>131</v>
      </c>
      <c r="E136" s="263" t="s">
        <v>1</v>
      </c>
      <c r="F136" s="264" t="s">
        <v>215</v>
      </c>
      <c r="G136" s="262"/>
      <c r="H136" s="265">
        <v>186.67500000000001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131</v>
      </c>
      <c r="AU136" s="271" t="s">
        <v>86</v>
      </c>
      <c r="AV136" s="14" t="s">
        <v>86</v>
      </c>
      <c r="AW136" s="14" t="s">
        <v>32</v>
      </c>
      <c r="AX136" s="14" t="s">
        <v>76</v>
      </c>
      <c r="AY136" s="271" t="s">
        <v>122</v>
      </c>
    </row>
    <row r="137" s="15" customFormat="1">
      <c r="A137" s="15"/>
      <c r="B137" s="275"/>
      <c r="C137" s="276"/>
      <c r="D137" s="252" t="s">
        <v>131</v>
      </c>
      <c r="E137" s="277" t="s">
        <v>1</v>
      </c>
      <c r="F137" s="278" t="s">
        <v>216</v>
      </c>
      <c r="G137" s="276"/>
      <c r="H137" s="279">
        <v>291.53000000000003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5" t="s">
        <v>131</v>
      </c>
      <c r="AU137" s="285" t="s">
        <v>86</v>
      </c>
      <c r="AV137" s="15" t="s">
        <v>146</v>
      </c>
      <c r="AW137" s="15" t="s">
        <v>32</v>
      </c>
      <c r="AX137" s="15" t="s">
        <v>84</v>
      </c>
      <c r="AY137" s="285" t="s">
        <v>122</v>
      </c>
    </row>
    <row r="138" s="2" customFormat="1" ht="37.8" customHeight="1">
      <c r="A138" s="38"/>
      <c r="B138" s="39"/>
      <c r="C138" s="236" t="s">
        <v>86</v>
      </c>
      <c r="D138" s="236" t="s">
        <v>125</v>
      </c>
      <c r="E138" s="237" t="s">
        <v>217</v>
      </c>
      <c r="F138" s="238" t="s">
        <v>218</v>
      </c>
      <c r="G138" s="239" t="s">
        <v>207</v>
      </c>
      <c r="H138" s="240">
        <v>4.1600000000000001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146</v>
      </c>
      <c r="AT138" s="248" t="s">
        <v>125</v>
      </c>
      <c r="AU138" s="248" t="s">
        <v>86</v>
      </c>
      <c r="AY138" s="17" t="s">
        <v>122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146</v>
      </c>
      <c r="BM138" s="248" t="s">
        <v>219</v>
      </c>
    </row>
    <row r="139" s="13" customFormat="1">
      <c r="A139" s="13"/>
      <c r="B139" s="250"/>
      <c r="C139" s="251"/>
      <c r="D139" s="252" t="s">
        <v>131</v>
      </c>
      <c r="E139" s="253" t="s">
        <v>1</v>
      </c>
      <c r="F139" s="254" t="s">
        <v>220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131</v>
      </c>
      <c r="AU139" s="260" t="s">
        <v>86</v>
      </c>
      <c r="AV139" s="13" t="s">
        <v>84</v>
      </c>
      <c r="AW139" s="13" t="s">
        <v>32</v>
      </c>
      <c r="AX139" s="13" t="s">
        <v>76</v>
      </c>
      <c r="AY139" s="260" t="s">
        <v>122</v>
      </c>
    </row>
    <row r="140" s="14" customFormat="1">
      <c r="A140" s="14"/>
      <c r="B140" s="261"/>
      <c r="C140" s="262"/>
      <c r="D140" s="252" t="s">
        <v>131</v>
      </c>
      <c r="E140" s="263" t="s">
        <v>1</v>
      </c>
      <c r="F140" s="264" t="s">
        <v>221</v>
      </c>
      <c r="G140" s="262"/>
      <c r="H140" s="265">
        <v>4.1600000000000001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131</v>
      </c>
      <c r="AU140" s="271" t="s">
        <v>86</v>
      </c>
      <c r="AV140" s="14" t="s">
        <v>86</v>
      </c>
      <c r="AW140" s="14" t="s">
        <v>32</v>
      </c>
      <c r="AX140" s="14" t="s">
        <v>84</v>
      </c>
      <c r="AY140" s="271" t="s">
        <v>122</v>
      </c>
    </row>
    <row r="141" s="2" customFormat="1" ht="24.15" customHeight="1">
      <c r="A141" s="38"/>
      <c r="B141" s="39"/>
      <c r="C141" s="236" t="s">
        <v>138</v>
      </c>
      <c r="D141" s="236" t="s">
        <v>125</v>
      </c>
      <c r="E141" s="237" t="s">
        <v>222</v>
      </c>
      <c r="F141" s="238" t="s">
        <v>223</v>
      </c>
      <c r="G141" s="239" t="s">
        <v>207</v>
      </c>
      <c r="H141" s="240">
        <v>1.0800000000000001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146</v>
      </c>
      <c r="AT141" s="248" t="s">
        <v>125</v>
      </c>
      <c r="AU141" s="248" t="s">
        <v>86</v>
      </c>
      <c r="AY141" s="17" t="s">
        <v>122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146</v>
      </c>
      <c r="BM141" s="248" t="s">
        <v>224</v>
      </c>
    </row>
    <row r="142" s="13" customFormat="1">
      <c r="A142" s="13"/>
      <c r="B142" s="250"/>
      <c r="C142" s="251"/>
      <c r="D142" s="252" t="s">
        <v>131</v>
      </c>
      <c r="E142" s="253" t="s">
        <v>1</v>
      </c>
      <c r="F142" s="254" t="s">
        <v>225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131</v>
      </c>
      <c r="AU142" s="260" t="s">
        <v>86</v>
      </c>
      <c r="AV142" s="13" t="s">
        <v>84</v>
      </c>
      <c r="AW142" s="13" t="s">
        <v>32</v>
      </c>
      <c r="AX142" s="13" t="s">
        <v>76</v>
      </c>
      <c r="AY142" s="260" t="s">
        <v>122</v>
      </c>
    </row>
    <row r="143" s="14" customFormat="1">
      <c r="A143" s="14"/>
      <c r="B143" s="261"/>
      <c r="C143" s="262"/>
      <c r="D143" s="252" t="s">
        <v>131</v>
      </c>
      <c r="E143" s="263" t="s">
        <v>1</v>
      </c>
      <c r="F143" s="264" t="s">
        <v>226</v>
      </c>
      <c r="G143" s="262"/>
      <c r="H143" s="265">
        <v>1.0800000000000001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131</v>
      </c>
      <c r="AU143" s="271" t="s">
        <v>86</v>
      </c>
      <c r="AV143" s="14" t="s">
        <v>86</v>
      </c>
      <c r="AW143" s="14" t="s">
        <v>32</v>
      </c>
      <c r="AX143" s="14" t="s">
        <v>84</v>
      </c>
      <c r="AY143" s="271" t="s">
        <v>122</v>
      </c>
    </row>
    <row r="144" s="2" customFormat="1" ht="62.7" customHeight="1">
      <c r="A144" s="38"/>
      <c r="B144" s="39"/>
      <c r="C144" s="236" t="s">
        <v>146</v>
      </c>
      <c r="D144" s="236" t="s">
        <v>125</v>
      </c>
      <c r="E144" s="237" t="s">
        <v>227</v>
      </c>
      <c r="F144" s="238" t="s">
        <v>228</v>
      </c>
      <c r="G144" s="239" t="s">
        <v>207</v>
      </c>
      <c r="H144" s="240">
        <v>296.76999999999998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146</v>
      </c>
      <c r="AT144" s="248" t="s">
        <v>125</v>
      </c>
      <c r="AU144" s="248" t="s">
        <v>86</v>
      </c>
      <c r="AY144" s="17" t="s">
        <v>122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146</v>
      </c>
      <c r="BM144" s="248" t="s">
        <v>229</v>
      </c>
    </row>
    <row r="145" s="14" customFormat="1">
      <c r="A145" s="14"/>
      <c r="B145" s="261"/>
      <c r="C145" s="262"/>
      <c r="D145" s="252" t="s">
        <v>131</v>
      </c>
      <c r="E145" s="263" t="s">
        <v>1</v>
      </c>
      <c r="F145" s="264" t="s">
        <v>230</v>
      </c>
      <c r="G145" s="262"/>
      <c r="H145" s="265">
        <v>296.76999999999998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131</v>
      </c>
      <c r="AU145" s="271" t="s">
        <v>86</v>
      </c>
      <c r="AV145" s="14" t="s">
        <v>86</v>
      </c>
      <c r="AW145" s="14" t="s">
        <v>32</v>
      </c>
      <c r="AX145" s="14" t="s">
        <v>84</v>
      </c>
      <c r="AY145" s="271" t="s">
        <v>122</v>
      </c>
    </row>
    <row r="146" s="2" customFormat="1" ht="37.8" customHeight="1">
      <c r="A146" s="38"/>
      <c r="B146" s="39"/>
      <c r="C146" s="236" t="s">
        <v>121</v>
      </c>
      <c r="D146" s="236" t="s">
        <v>125</v>
      </c>
      <c r="E146" s="237" t="s">
        <v>231</v>
      </c>
      <c r="F146" s="238" t="s">
        <v>232</v>
      </c>
      <c r="G146" s="239" t="s">
        <v>207</v>
      </c>
      <c r="H146" s="240">
        <v>296.76999999999998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41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146</v>
      </c>
      <c r="AT146" s="248" t="s">
        <v>125</v>
      </c>
      <c r="AU146" s="248" t="s">
        <v>86</v>
      </c>
      <c r="AY146" s="17" t="s">
        <v>122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146</v>
      </c>
      <c r="BM146" s="248" t="s">
        <v>233</v>
      </c>
    </row>
    <row r="147" s="14" customFormat="1">
      <c r="A147" s="14"/>
      <c r="B147" s="261"/>
      <c r="C147" s="262"/>
      <c r="D147" s="252" t="s">
        <v>131</v>
      </c>
      <c r="E147" s="263" t="s">
        <v>1</v>
      </c>
      <c r="F147" s="264" t="s">
        <v>234</v>
      </c>
      <c r="G147" s="262"/>
      <c r="H147" s="265">
        <v>296.76999999999998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131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122</v>
      </c>
    </row>
    <row r="148" s="2" customFormat="1" ht="37.8" customHeight="1">
      <c r="A148" s="38"/>
      <c r="B148" s="39"/>
      <c r="C148" s="236" t="s">
        <v>158</v>
      </c>
      <c r="D148" s="236" t="s">
        <v>125</v>
      </c>
      <c r="E148" s="237" t="s">
        <v>235</v>
      </c>
      <c r="F148" s="238" t="s">
        <v>236</v>
      </c>
      <c r="G148" s="239" t="s">
        <v>237</v>
      </c>
      <c r="H148" s="240">
        <v>504.50900000000001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146</v>
      </c>
      <c r="AT148" s="248" t="s">
        <v>125</v>
      </c>
      <c r="AU148" s="248" t="s">
        <v>86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146</v>
      </c>
      <c r="BM148" s="248" t="s">
        <v>238</v>
      </c>
    </row>
    <row r="149" s="13" customFormat="1">
      <c r="A149" s="13"/>
      <c r="B149" s="250"/>
      <c r="C149" s="251"/>
      <c r="D149" s="252" t="s">
        <v>131</v>
      </c>
      <c r="E149" s="253" t="s">
        <v>1</v>
      </c>
      <c r="F149" s="254" t="s">
        <v>239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131</v>
      </c>
      <c r="AU149" s="260" t="s">
        <v>86</v>
      </c>
      <c r="AV149" s="13" t="s">
        <v>84</v>
      </c>
      <c r="AW149" s="13" t="s">
        <v>32</v>
      </c>
      <c r="AX149" s="13" t="s">
        <v>76</v>
      </c>
      <c r="AY149" s="260" t="s">
        <v>122</v>
      </c>
    </row>
    <row r="150" s="14" customFormat="1">
      <c r="A150" s="14"/>
      <c r="B150" s="261"/>
      <c r="C150" s="262"/>
      <c r="D150" s="252" t="s">
        <v>131</v>
      </c>
      <c r="E150" s="263" t="s">
        <v>1</v>
      </c>
      <c r="F150" s="264" t="s">
        <v>240</v>
      </c>
      <c r="G150" s="262"/>
      <c r="H150" s="265">
        <v>504.50900000000001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131</v>
      </c>
      <c r="AU150" s="271" t="s">
        <v>86</v>
      </c>
      <c r="AV150" s="14" t="s">
        <v>86</v>
      </c>
      <c r="AW150" s="14" t="s">
        <v>32</v>
      </c>
      <c r="AX150" s="14" t="s">
        <v>84</v>
      </c>
      <c r="AY150" s="271" t="s">
        <v>122</v>
      </c>
    </row>
    <row r="151" s="2" customFormat="1" ht="37.8" customHeight="1">
      <c r="A151" s="38"/>
      <c r="B151" s="39"/>
      <c r="C151" s="236" t="s">
        <v>165</v>
      </c>
      <c r="D151" s="236" t="s">
        <v>125</v>
      </c>
      <c r="E151" s="237" t="s">
        <v>241</v>
      </c>
      <c r="F151" s="238" t="s">
        <v>242</v>
      </c>
      <c r="G151" s="239" t="s">
        <v>207</v>
      </c>
      <c r="H151" s="240">
        <v>3.7440000000000002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146</v>
      </c>
      <c r="AT151" s="248" t="s">
        <v>125</v>
      </c>
      <c r="AU151" s="248" t="s">
        <v>86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146</v>
      </c>
      <c r="BM151" s="248" t="s">
        <v>243</v>
      </c>
    </row>
    <row r="152" s="13" customFormat="1">
      <c r="A152" s="13"/>
      <c r="B152" s="250"/>
      <c r="C152" s="251"/>
      <c r="D152" s="252" t="s">
        <v>131</v>
      </c>
      <c r="E152" s="253" t="s">
        <v>1</v>
      </c>
      <c r="F152" s="254" t="s">
        <v>220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131</v>
      </c>
      <c r="AU152" s="260" t="s">
        <v>86</v>
      </c>
      <c r="AV152" s="13" t="s">
        <v>84</v>
      </c>
      <c r="AW152" s="13" t="s">
        <v>32</v>
      </c>
      <c r="AX152" s="13" t="s">
        <v>76</v>
      </c>
      <c r="AY152" s="260" t="s">
        <v>122</v>
      </c>
    </row>
    <row r="153" s="14" customFormat="1">
      <c r="A153" s="14"/>
      <c r="B153" s="261"/>
      <c r="C153" s="262"/>
      <c r="D153" s="252" t="s">
        <v>131</v>
      </c>
      <c r="E153" s="263" t="s">
        <v>1</v>
      </c>
      <c r="F153" s="264" t="s">
        <v>244</v>
      </c>
      <c r="G153" s="262"/>
      <c r="H153" s="265">
        <v>3.7440000000000002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131</v>
      </c>
      <c r="AU153" s="271" t="s">
        <v>86</v>
      </c>
      <c r="AV153" s="14" t="s">
        <v>86</v>
      </c>
      <c r="AW153" s="14" t="s">
        <v>32</v>
      </c>
      <c r="AX153" s="14" t="s">
        <v>84</v>
      </c>
      <c r="AY153" s="271" t="s">
        <v>122</v>
      </c>
    </row>
    <row r="154" s="2" customFormat="1" ht="14.4" customHeight="1">
      <c r="A154" s="38"/>
      <c r="B154" s="39"/>
      <c r="C154" s="286" t="s">
        <v>171</v>
      </c>
      <c r="D154" s="286" t="s">
        <v>245</v>
      </c>
      <c r="E154" s="287" t="s">
        <v>246</v>
      </c>
      <c r="F154" s="288" t="s">
        <v>247</v>
      </c>
      <c r="G154" s="289" t="s">
        <v>237</v>
      </c>
      <c r="H154" s="290">
        <v>7.6379999999999999</v>
      </c>
      <c r="I154" s="291"/>
      <c r="J154" s="292">
        <f>ROUND(I154*H154,2)</f>
        <v>0</v>
      </c>
      <c r="K154" s="293"/>
      <c r="L154" s="294"/>
      <c r="M154" s="295" t="s">
        <v>1</v>
      </c>
      <c r="N154" s="296" t="s">
        <v>41</v>
      </c>
      <c r="O154" s="91"/>
      <c r="P154" s="246">
        <f>O154*H154</f>
        <v>0</v>
      </c>
      <c r="Q154" s="246">
        <v>1</v>
      </c>
      <c r="R154" s="246">
        <f>Q154*H154</f>
        <v>7.6379999999999999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171</v>
      </c>
      <c r="AT154" s="248" t="s">
        <v>245</v>
      </c>
      <c r="AU154" s="248" t="s">
        <v>86</v>
      </c>
      <c r="AY154" s="17" t="s">
        <v>122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146</v>
      </c>
      <c r="BM154" s="248" t="s">
        <v>248</v>
      </c>
    </row>
    <row r="155" s="14" customFormat="1">
      <c r="A155" s="14"/>
      <c r="B155" s="261"/>
      <c r="C155" s="262"/>
      <c r="D155" s="252" t="s">
        <v>131</v>
      </c>
      <c r="E155" s="263" t="s">
        <v>1</v>
      </c>
      <c r="F155" s="264" t="s">
        <v>249</v>
      </c>
      <c r="G155" s="262"/>
      <c r="H155" s="265">
        <v>6.3650000000000002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131</v>
      </c>
      <c r="AU155" s="271" t="s">
        <v>86</v>
      </c>
      <c r="AV155" s="14" t="s">
        <v>86</v>
      </c>
      <c r="AW155" s="14" t="s">
        <v>32</v>
      </c>
      <c r="AX155" s="14" t="s">
        <v>84</v>
      </c>
      <c r="AY155" s="271" t="s">
        <v>122</v>
      </c>
    </row>
    <row r="156" s="14" customFormat="1">
      <c r="A156" s="14"/>
      <c r="B156" s="261"/>
      <c r="C156" s="262"/>
      <c r="D156" s="252" t="s">
        <v>131</v>
      </c>
      <c r="E156" s="262"/>
      <c r="F156" s="264" t="s">
        <v>250</v>
      </c>
      <c r="G156" s="262"/>
      <c r="H156" s="265">
        <v>7.6379999999999999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131</v>
      </c>
      <c r="AU156" s="271" t="s">
        <v>86</v>
      </c>
      <c r="AV156" s="14" t="s">
        <v>86</v>
      </c>
      <c r="AW156" s="14" t="s">
        <v>4</v>
      </c>
      <c r="AX156" s="14" t="s">
        <v>84</v>
      </c>
      <c r="AY156" s="271" t="s">
        <v>122</v>
      </c>
    </row>
    <row r="157" s="2" customFormat="1" ht="24.15" customHeight="1">
      <c r="A157" s="38"/>
      <c r="B157" s="39"/>
      <c r="C157" s="236" t="s">
        <v>180</v>
      </c>
      <c r="D157" s="236" t="s">
        <v>125</v>
      </c>
      <c r="E157" s="237" t="s">
        <v>251</v>
      </c>
      <c r="F157" s="238" t="s">
        <v>252</v>
      </c>
      <c r="G157" s="239" t="s">
        <v>253</v>
      </c>
      <c r="H157" s="240">
        <v>699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41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146</v>
      </c>
      <c r="AT157" s="248" t="s">
        <v>125</v>
      </c>
      <c r="AU157" s="248" t="s">
        <v>86</v>
      </c>
      <c r="AY157" s="17" t="s">
        <v>122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146</v>
      </c>
      <c r="BM157" s="248" t="s">
        <v>254</v>
      </c>
    </row>
    <row r="158" s="14" customFormat="1">
      <c r="A158" s="14"/>
      <c r="B158" s="261"/>
      <c r="C158" s="262"/>
      <c r="D158" s="252" t="s">
        <v>131</v>
      </c>
      <c r="E158" s="263" t="s">
        <v>1</v>
      </c>
      <c r="F158" s="264" t="s">
        <v>255</v>
      </c>
      <c r="G158" s="262"/>
      <c r="H158" s="265">
        <v>699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131</v>
      </c>
      <c r="AU158" s="271" t="s">
        <v>86</v>
      </c>
      <c r="AV158" s="14" t="s">
        <v>86</v>
      </c>
      <c r="AW158" s="14" t="s">
        <v>32</v>
      </c>
      <c r="AX158" s="14" t="s">
        <v>84</v>
      </c>
      <c r="AY158" s="271" t="s">
        <v>122</v>
      </c>
    </row>
    <row r="159" s="12" customFormat="1" ht="22.8" customHeight="1">
      <c r="A159" s="12"/>
      <c r="B159" s="220"/>
      <c r="C159" s="221"/>
      <c r="D159" s="222" t="s">
        <v>75</v>
      </c>
      <c r="E159" s="234" t="s">
        <v>256</v>
      </c>
      <c r="F159" s="234" t="s">
        <v>257</v>
      </c>
      <c r="G159" s="221"/>
      <c r="H159" s="221"/>
      <c r="I159" s="224"/>
      <c r="J159" s="235">
        <f>BK159</f>
        <v>0</v>
      </c>
      <c r="K159" s="221"/>
      <c r="L159" s="226"/>
      <c r="M159" s="227"/>
      <c r="N159" s="228"/>
      <c r="O159" s="228"/>
      <c r="P159" s="229">
        <f>SUM(P160:P217)</f>
        <v>0</v>
      </c>
      <c r="Q159" s="228"/>
      <c r="R159" s="229">
        <f>SUM(R160:R217)</f>
        <v>0.013760000000000001</v>
      </c>
      <c r="S159" s="228"/>
      <c r="T159" s="230">
        <f>SUM(T160:T217)</f>
        <v>296.28399999999993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1" t="s">
        <v>84</v>
      </c>
      <c r="AT159" s="232" t="s">
        <v>75</v>
      </c>
      <c r="AU159" s="232" t="s">
        <v>84</v>
      </c>
      <c r="AY159" s="231" t="s">
        <v>122</v>
      </c>
      <c r="BK159" s="233">
        <f>SUM(BK160:BK217)</f>
        <v>0</v>
      </c>
    </row>
    <row r="160" s="2" customFormat="1" ht="49.05" customHeight="1">
      <c r="A160" s="38"/>
      <c r="B160" s="39"/>
      <c r="C160" s="236" t="s">
        <v>177</v>
      </c>
      <c r="D160" s="236" t="s">
        <v>125</v>
      </c>
      <c r="E160" s="237" t="s">
        <v>258</v>
      </c>
      <c r="F160" s="238" t="s">
        <v>259</v>
      </c>
      <c r="G160" s="239" t="s">
        <v>253</v>
      </c>
      <c r="H160" s="240">
        <v>50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0.098000000000000004</v>
      </c>
      <c r="T160" s="247">
        <f>S160*H160</f>
        <v>4.9000000000000004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146</v>
      </c>
      <c r="AT160" s="248" t="s">
        <v>125</v>
      </c>
      <c r="AU160" s="248" t="s">
        <v>86</v>
      </c>
      <c r="AY160" s="17" t="s">
        <v>122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146</v>
      </c>
      <c r="BM160" s="248" t="s">
        <v>260</v>
      </c>
    </row>
    <row r="161" s="13" customFormat="1">
      <c r="A161" s="13"/>
      <c r="B161" s="250"/>
      <c r="C161" s="251"/>
      <c r="D161" s="252" t="s">
        <v>131</v>
      </c>
      <c r="E161" s="253" t="s">
        <v>1</v>
      </c>
      <c r="F161" s="254" t="s">
        <v>261</v>
      </c>
      <c r="G161" s="251"/>
      <c r="H161" s="253" t="s">
        <v>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131</v>
      </c>
      <c r="AU161" s="260" t="s">
        <v>86</v>
      </c>
      <c r="AV161" s="13" t="s">
        <v>84</v>
      </c>
      <c r="AW161" s="13" t="s">
        <v>32</v>
      </c>
      <c r="AX161" s="13" t="s">
        <v>76</v>
      </c>
      <c r="AY161" s="260" t="s">
        <v>122</v>
      </c>
    </row>
    <row r="162" s="14" customFormat="1">
      <c r="A162" s="14"/>
      <c r="B162" s="261"/>
      <c r="C162" s="262"/>
      <c r="D162" s="252" t="s">
        <v>131</v>
      </c>
      <c r="E162" s="263" t="s">
        <v>1</v>
      </c>
      <c r="F162" s="264" t="s">
        <v>262</v>
      </c>
      <c r="G162" s="262"/>
      <c r="H162" s="265">
        <v>50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131</v>
      </c>
      <c r="AU162" s="271" t="s">
        <v>86</v>
      </c>
      <c r="AV162" s="14" t="s">
        <v>86</v>
      </c>
      <c r="AW162" s="14" t="s">
        <v>32</v>
      </c>
      <c r="AX162" s="14" t="s">
        <v>84</v>
      </c>
      <c r="AY162" s="271" t="s">
        <v>122</v>
      </c>
    </row>
    <row r="163" s="2" customFormat="1" ht="49.05" customHeight="1">
      <c r="A163" s="38"/>
      <c r="B163" s="39"/>
      <c r="C163" s="236" t="s">
        <v>256</v>
      </c>
      <c r="D163" s="236" t="s">
        <v>125</v>
      </c>
      <c r="E163" s="237" t="s">
        <v>263</v>
      </c>
      <c r="F163" s="238" t="s">
        <v>264</v>
      </c>
      <c r="G163" s="239" t="s">
        <v>253</v>
      </c>
      <c r="H163" s="240">
        <v>256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5.0000000000000002E-05</v>
      </c>
      <c r="R163" s="246">
        <f>Q163*H163</f>
        <v>0.012800000000000001</v>
      </c>
      <c r="S163" s="246">
        <v>0.128</v>
      </c>
      <c r="T163" s="247">
        <f>S163*H163</f>
        <v>32.768000000000001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146</v>
      </c>
      <c r="AT163" s="248" t="s">
        <v>125</v>
      </c>
      <c r="AU163" s="248" t="s">
        <v>86</v>
      </c>
      <c r="AY163" s="17" t="s">
        <v>122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146</v>
      </c>
      <c r="BM163" s="248" t="s">
        <v>265</v>
      </c>
    </row>
    <row r="164" s="13" customFormat="1">
      <c r="A164" s="13"/>
      <c r="B164" s="250"/>
      <c r="C164" s="251"/>
      <c r="D164" s="252" t="s">
        <v>131</v>
      </c>
      <c r="E164" s="253" t="s">
        <v>1</v>
      </c>
      <c r="F164" s="254" t="s">
        <v>266</v>
      </c>
      <c r="G164" s="251"/>
      <c r="H164" s="253" t="s">
        <v>1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131</v>
      </c>
      <c r="AU164" s="260" t="s">
        <v>86</v>
      </c>
      <c r="AV164" s="13" t="s">
        <v>84</v>
      </c>
      <c r="AW164" s="13" t="s">
        <v>32</v>
      </c>
      <c r="AX164" s="13" t="s">
        <v>76</v>
      </c>
      <c r="AY164" s="260" t="s">
        <v>122</v>
      </c>
    </row>
    <row r="165" s="14" customFormat="1">
      <c r="A165" s="14"/>
      <c r="B165" s="261"/>
      <c r="C165" s="262"/>
      <c r="D165" s="252" t="s">
        <v>131</v>
      </c>
      <c r="E165" s="263" t="s">
        <v>1</v>
      </c>
      <c r="F165" s="264" t="s">
        <v>267</v>
      </c>
      <c r="G165" s="262"/>
      <c r="H165" s="265">
        <v>250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131</v>
      </c>
      <c r="AU165" s="271" t="s">
        <v>86</v>
      </c>
      <c r="AV165" s="14" t="s">
        <v>86</v>
      </c>
      <c r="AW165" s="14" t="s">
        <v>32</v>
      </c>
      <c r="AX165" s="14" t="s">
        <v>76</v>
      </c>
      <c r="AY165" s="271" t="s">
        <v>122</v>
      </c>
    </row>
    <row r="166" s="13" customFormat="1">
      <c r="A166" s="13"/>
      <c r="B166" s="250"/>
      <c r="C166" s="251"/>
      <c r="D166" s="252" t="s">
        <v>131</v>
      </c>
      <c r="E166" s="253" t="s">
        <v>1</v>
      </c>
      <c r="F166" s="254" t="s">
        <v>268</v>
      </c>
      <c r="G166" s="251"/>
      <c r="H166" s="253" t="s">
        <v>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131</v>
      </c>
      <c r="AU166" s="260" t="s">
        <v>86</v>
      </c>
      <c r="AV166" s="13" t="s">
        <v>84</v>
      </c>
      <c r="AW166" s="13" t="s">
        <v>32</v>
      </c>
      <c r="AX166" s="13" t="s">
        <v>76</v>
      </c>
      <c r="AY166" s="260" t="s">
        <v>122</v>
      </c>
    </row>
    <row r="167" s="14" customFormat="1">
      <c r="A167" s="14"/>
      <c r="B167" s="261"/>
      <c r="C167" s="262"/>
      <c r="D167" s="252" t="s">
        <v>131</v>
      </c>
      <c r="E167" s="263" t="s">
        <v>1</v>
      </c>
      <c r="F167" s="264" t="s">
        <v>269</v>
      </c>
      <c r="G167" s="262"/>
      <c r="H167" s="265">
        <v>6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131</v>
      </c>
      <c r="AU167" s="271" t="s">
        <v>86</v>
      </c>
      <c r="AV167" s="14" t="s">
        <v>86</v>
      </c>
      <c r="AW167" s="14" t="s">
        <v>32</v>
      </c>
      <c r="AX167" s="14" t="s">
        <v>76</v>
      </c>
      <c r="AY167" s="271" t="s">
        <v>122</v>
      </c>
    </row>
    <row r="168" s="15" customFormat="1">
      <c r="A168" s="15"/>
      <c r="B168" s="275"/>
      <c r="C168" s="276"/>
      <c r="D168" s="252" t="s">
        <v>131</v>
      </c>
      <c r="E168" s="277" t="s">
        <v>1</v>
      </c>
      <c r="F168" s="278" t="s">
        <v>216</v>
      </c>
      <c r="G168" s="276"/>
      <c r="H168" s="279">
        <v>256</v>
      </c>
      <c r="I168" s="280"/>
      <c r="J168" s="276"/>
      <c r="K168" s="276"/>
      <c r="L168" s="281"/>
      <c r="M168" s="282"/>
      <c r="N168" s="283"/>
      <c r="O168" s="283"/>
      <c r="P168" s="283"/>
      <c r="Q168" s="283"/>
      <c r="R168" s="283"/>
      <c r="S168" s="283"/>
      <c r="T168" s="28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5" t="s">
        <v>131</v>
      </c>
      <c r="AU168" s="285" t="s">
        <v>86</v>
      </c>
      <c r="AV168" s="15" t="s">
        <v>146</v>
      </c>
      <c r="AW168" s="15" t="s">
        <v>32</v>
      </c>
      <c r="AX168" s="15" t="s">
        <v>84</v>
      </c>
      <c r="AY168" s="285" t="s">
        <v>122</v>
      </c>
    </row>
    <row r="169" s="2" customFormat="1" ht="62.7" customHeight="1">
      <c r="A169" s="38"/>
      <c r="B169" s="39"/>
      <c r="C169" s="236" t="s">
        <v>143</v>
      </c>
      <c r="D169" s="236" t="s">
        <v>125</v>
      </c>
      <c r="E169" s="237" t="s">
        <v>270</v>
      </c>
      <c r="F169" s="238" t="s">
        <v>271</v>
      </c>
      <c r="G169" s="239" t="s">
        <v>253</v>
      </c>
      <c r="H169" s="240">
        <v>70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0.26000000000000001</v>
      </c>
      <c r="T169" s="247">
        <f>S169*H169</f>
        <v>18.199999999999999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146</v>
      </c>
      <c r="AT169" s="248" t="s">
        <v>125</v>
      </c>
      <c r="AU169" s="248" t="s">
        <v>86</v>
      </c>
      <c r="AY169" s="17" t="s">
        <v>122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146</v>
      </c>
      <c r="BM169" s="248" t="s">
        <v>272</v>
      </c>
    </row>
    <row r="170" s="14" customFormat="1">
      <c r="A170" s="14"/>
      <c r="B170" s="261"/>
      <c r="C170" s="262"/>
      <c r="D170" s="252" t="s">
        <v>131</v>
      </c>
      <c r="E170" s="263" t="s">
        <v>1</v>
      </c>
      <c r="F170" s="264" t="s">
        <v>273</v>
      </c>
      <c r="G170" s="262"/>
      <c r="H170" s="265">
        <v>70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131</v>
      </c>
      <c r="AU170" s="271" t="s">
        <v>86</v>
      </c>
      <c r="AV170" s="14" t="s">
        <v>86</v>
      </c>
      <c r="AW170" s="14" t="s">
        <v>32</v>
      </c>
      <c r="AX170" s="14" t="s">
        <v>84</v>
      </c>
      <c r="AY170" s="271" t="s">
        <v>122</v>
      </c>
    </row>
    <row r="171" s="2" customFormat="1" ht="49.05" customHeight="1">
      <c r="A171" s="38"/>
      <c r="B171" s="39"/>
      <c r="C171" s="236" t="s">
        <v>274</v>
      </c>
      <c r="D171" s="236" t="s">
        <v>125</v>
      </c>
      <c r="E171" s="237" t="s">
        <v>275</v>
      </c>
      <c r="F171" s="238" t="s">
        <v>276</v>
      </c>
      <c r="G171" s="239" t="s">
        <v>253</v>
      </c>
      <c r="H171" s="240">
        <v>50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41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0.23999999999999999</v>
      </c>
      <c r="T171" s="247">
        <f>S171*H171</f>
        <v>12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146</v>
      </c>
      <c r="AT171" s="248" t="s">
        <v>125</v>
      </c>
      <c r="AU171" s="248" t="s">
        <v>86</v>
      </c>
      <c r="AY171" s="17" t="s">
        <v>122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84</v>
      </c>
      <c r="BK171" s="249">
        <f>ROUND(I171*H171,2)</f>
        <v>0</v>
      </c>
      <c r="BL171" s="17" t="s">
        <v>146</v>
      </c>
      <c r="BM171" s="248" t="s">
        <v>277</v>
      </c>
    </row>
    <row r="172" s="14" customFormat="1">
      <c r="A172" s="14"/>
      <c r="B172" s="261"/>
      <c r="C172" s="262"/>
      <c r="D172" s="252" t="s">
        <v>131</v>
      </c>
      <c r="E172" s="263" t="s">
        <v>1</v>
      </c>
      <c r="F172" s="264" t="s">
        <v>262</v>
      </c>
      <c r="G172" s="262"/>
      <c r="H172" s="265">
        <v>50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131</v>
      </c>
      <c r="AU172" s="271" t="s">
        <v>86</v>
      </c>
      <c r="AV172" s="14" t="s">
        <v>86</v>
      </c>
      <c r="AW172" s="14" t="s">
        <v>32</v>
      </c>
      <c r="AX172" s="14" t="s">
        <v>84</v>
      </c>
      <c r="AY172" s="271" t="s">
        <v>122</v>
      </c>
    </row>
    <row r="173" s="2" customFormat="1" ht="62.7" customHeight="1">
      <c r="A173" s="38"/>
      <c r="B173" s="39"/>
      <c r="C173" s="236" t="s">
        <v>278</v>
      </c>
      <c r="D173" s="236" t="s">
        <v>125</v>
      </c>
      <c r="E173" s="237" t="s">
        <v>279</v>
      </c>
      <c r="F173" s="238" t="s">
        <v>280</v>
      </c>
      <c r="G173" s="239" t="s">
        <v>253</v>
      </c>
      <c r="H173" s="240">
        <v>170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0.625</v>
      </c>
      <c r="T173" s="247">
        <f>S173*H173</f>
        <v>106.25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146</v>
      </c>
      <c r="AT173" s="248" t="s">
        <v>125</v>
      </c>
      <c r="AU173" s="248" t="s">
        <v>86</v>
      </c>
      <c r="AY173" s="17" t="s">
        <v>122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146</v>
      </c>
      <c r="BM173" s="248" t="s">
        <v>281</v>
      </c>
    </row>
    <row r="174" s="14" customFormat="1">
      <c r="A174" s="14"/>
      <c r="B174" s="261"/>
      <c r="C174" s="262"/>
      <c r="D174" s="252" t="s">
        <v>131</v>
      </c>
      <c r="E174" s="263" t="s">
        <v>1</v>
      </c>
      <c r="F174" s="264" t="s">
        <v>282</v>
      </c>
      <c r="G174" s="262"/>
      <c r="H174" s="265">
        <v>170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131</v>
      </c>
      <c r="AU174" s="271" t="s">
        <v>86</v>
      </c>
      <c r="AV174" s="14" t="s">
        <v>86</v>
      </c>
      <c r="AW174" s="14" t="s">
        <v>32</v>
      </c>
      <c r="AX174" s="14" t="s">
        <v>84</v>
      </c>
      <c r="AY174" s="271" t="s">
        <v>122</v>
      </c>
    </row>
    <row r="175" s="2" customFormat="1" ht="62.7" customHeight="1">
      <c r="A175" s="38"/>
      <c r="B175" s="39"/>
      <c r="C175" s="236" t="s">
        <v>8</v>
      </c>
      <c r="D175" s="236" t="s">
        <v>125</v>
      </c>
      <c r="E175" s="237" t="s">
        <v>283</v>
      </c>
      <c r="F175" s="238" t="s">
        <v>284</v>
      </c>
      <c r="G175" s="239" t="s">
        <v>253</v>
      </c>
      <c r="H175" s="240">
        <v>6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41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0.625</v>
      </c>
      <c r="T175" s="247">
        <f>S175*H175</f>
        <v>3.75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146</v>
      </c>
      <c r="AT175" s="248" t="s">
        <v>125</v>
      </c>
      <c r="AU175" s="248" t="s">
        <v>86</v>
      </c>
      <c r="AY175" s="17" t="s">
        <v>122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146</v>
      </c>
      <c r="BM175" s="248" t="s">
        <v>285</v>
      </c>
    </row>
    <row r="176" s="14" customFormat="1">
      <c r="A176" s="14"/>
      <c r="B176" s="261"/>
      <c r="C176" s="262"/>
      <c r="D176" s="252" t="s">
        <v>131</v>
      </c>
      <c r="E176" s="263" t="s">
        <v>1</v>
      </c>
      <c r="F176" s="264" t="s">
        <v>286</v>
      </c>
      <c r="G176" s="262"/>
      <c r="H176" s="265">
        <v>6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131</v>
      </c>
      <c r="AU176" s="271" t="s">
        <v>86</v>
      </c>
      <c r="AV176" s="14" t="s">
        <v>86</v>
      </c>
      <c r="AW176" s="14" t="s">
        <v>32</v>
      </c>
      <c r="AX176" s="14" t="s">
        <v>84</v>
      </c>
      <c r="AY176" s="271" t="s">
        <v>122</v>
      </c>
    </row>
    <row r="177" s="2" customFormat="1" ht="49.05" customHeight="1">
      <c r="A177" s="38"/>
      <c r="B177" s="39"/>
      <c r="C177" s="236" t="s">
        <v>287</v>
      </c>
      <c r="D177" s="236" t="s">
        <v>125</v>
      </c>
      <c r="E177" s="237" t="s">
        <v>288</v>
      </c>
      <c r="F177" s="238" t="s">
        <v>289</v>
      </c>
      <c r="G177" s="239" t="s">
        <v>253</v>
      </c>
      <c r="H177" s="240">
        <v>50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41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0.17000000000000001</v>
      </c>
      <c r="T177" s="247">
        <f>S177*H177</f>
        <v>8.5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146</v>
      </c>
      <c r="AT177" s="248" t="s">
        <v>125</v>
      </c>
      <c r="AU177" s="248" t="s">
        <v>86</v>
      </c>
      <c r="AY177" s="17" t="s">
        <v>122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146</v>
      </c>
      <c r="BM177" s="248" t="s">
        <v>290</v>
      </c>
    </row>
    <row r="178" s="14" customFormat="1">
      <c r="A178" s="14"/>
      <c r="B178" s="261"/>
      <c r="C178" s="262"/>
      <c r="D178" s="252" t="s">
        <v>131</v>
      </c>
      <c r="E178" s="263" t="s">
        <v>1</v>
      </c>
      <c r="F178" s="264" t="s">
        <v>262</v>
      </c>
      <c r="G178" s="262"/>
      <c r="H178" s="265">
        <v>50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1" t="s">
        <v>131</v>
      </c>
      <c r="AU178" s="271" t="s">
        <v>86</v>
      </c>
      <c r="AV178" s="14" t="s">
        <v>86</v>
      </c>
      <c r="AW178" s="14" t="s">
        <v>32</v>
      </c>
      <c r="AX178" s="14" t="s">
        <v>84</v>
      </c>
      <c r="AY178" s="271" t="s">
        <v>122</v>
      </c>
    </row>
    <row r="179" s="2" customFormat="1" ht="62.7" customHeight="1">
      <c r="A179" s="38"/>
      <c r="B179" s="39"/>
      <c r="C179" s="236" t="s">
        <v>291</v>
      </c>
      <c r="D179" s="236" t="s">
        <v>125</v>
      </c>
      <c r="E179" s="237" t="s">
        <v>292</v>
      </c>
      <c r="F179" s="238" t="s">
        <v>293</v>
      </c>
      <c r="G179" s="239" t="s">
        <v>253</v>
      </c>
      <c r="H179" s="240">
        <v>205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41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0.28999999999999998</v>
      </c>
      <c r="T179" s="247">
        <f>S179*H179</f>
        <v>59.449999999999996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146</v>
      </c>
      <c r="AT179" s="248" t="s">
        <v>125</v>
      </c>
      <c r="AU179" s="248" t="s">
        <v>86</v>
      </c>
      <c r="AY179" s="17" t="s">
        <v>122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146</v>
      </c>
      <c r="BM179" s="248" t="s">
        <v>294</v>
      </c>
    </row>
    <row r="180" s="14" customFormat="1">
      <c r="A180" s="14"/>
      <c r="B180" s="261"/>
      <c r="C180" s="262"/>
      <c r="D180" s="252" t="s">
        <v>131</v>
      </c>
      <c r="E180" s="263" t="s">
        <v>1</v>
      </c>
      <c r="F180" s="264" t="s">
        <v>295</v>
      </c>
      <c r="G180" s="262"/>
      <c r="H180" s="265">
        <v>205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131</v>
      </c>
      <c r="AU180" s="271" t="s">
        <v>86</v>
      </c>
      <c r="AV180" s="14" t="s">
        <v>86</v>
      </c>
      <c r="AW180" s="14" t="s">
        <v>32</v>
      </c>
      <c r="AX180" s="14" t="s">
        <v>84</v>
      </c>
      <c r="AY180" s="271" t="s">
        <v>122</v>
      </c>
    </row>
    <row r="181" s="2" customFormat="1" ht="76.35" customHeight="1">
      <c r="A181" s="38"/>
      <c r="B181" s="39"/>
      <c r="C181" s="236" t="s">
        <v>296</v>
      </c>
      <c r="D181" s="236" t="s">
        <v>125</v>
      </c>
      <c r="E181" s="237" t="s">
        <v>297</v>
      </c>
      <c r="F181" s="238" t="s">
        <v>298</v>
      </c>
      <c r="G181" s="239" t="s">
        <v>253</v>
      </c>
      <c r="H181" s="240">
        <v>6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41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0.28999999999999998</v>
      </c>
      <c r="T181" s="247">
        <f>S181*H181</f>
        <v>1.7399999999999998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146</v>
      </c>
      <c r="AT181" s="248" t="s">
        <v>125</v>
      </c>
      <c r="AU181" s="248" t="s">
        <v>86</v>
      </c>
      <c r="AY181" s="17" t="s">
        <v>122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84</v>
      </c>
      <c r="BK181" s="249">
        <f>ROUND(I181*H181,2)</f>
        <v>0</v>
      </c>
      <c r="BL181" s="17" t="s">
        <v>146</v>
      </c>
      <c r="BM181" s="248" t="s">
        <v>299</v>
      </c>
    </row>
    <row r="182" s="14" customFormat="1">
      <c r="A182" s="14"/>
      <c r="B182" s="261"/>
      <c r="C182" s="262"/>
      <c r="D182" s="252" t="s">
        <v>131</v>
      </c>
      <c r="E182" s="263" t="s">
        <v>1</v>
      </c>
      <c r="F182" s="264" t="s">
        <v>286</v>
      </c>
      <c r="G182" s="262"/>
      <c r="H182" s="265">
        <v>6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131</v>
      </c>
      <c r="AU182" s="271" t="s">
        <v>86</v>
      </c>
      <c r="AV182" s="14" t="s">
        <v>86</v>
      </c>
      <c r="AW182" s="14" t="s">
        <v>32</v>
      </c>
      <c r="AX182" s="14" t="s">
        <v>84</v>
      </c>
      <c r="AY182" s="271" t="s">
        <v>122</v>
      </c>
    </row>
    <row r="183" s="2" customFormat="1" ht="49.05" customHeight="1">
      <c r="A183" s="38"/>
      <c r="B183" s="39"/>
      <c r="C183" s="236" t="s">
        <v>300</v>
      </c>
      <c r="D183" s="236" t="s">
        <v>125</v>
      </c>
      <c r="E183" s="237" t="s">
        <v>301</v>
      </c>
      <c r="F183" s="238" t="s">
        <v>302</v>
      </c>
      <c r="G183" s="239" t="s">
        <v>303</v>
      </c>
      <c r="H183" s="240">
        <v>235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41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0.20499999999999999</v>
      </c>
      <c r="T183" s="247">
        <f>S183*H183</f>
        <v>48.174999999999997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146</v>
      </c>
      <c r="AT183" s="248" t="s">
        <v>125</v>
      </c>
      <c r="AU183" s="248" t="s">
        <v>86</v>
      </c>
      <c r="AY183" s="17" t="s">
        <v>122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146</v>
      </c>
      <c r="BM183" s="248" t="s">
        <v>304</v>
      </c>
    </row>
    <row r="184" s="13" customFormat="1">
      <c r="A184" s="13"/>
      <c r="B184" s="250"/>
      <c r="C184" s="251"/>
      <c r="D184" s="252" t="s">
        <v>131</v>
      </c>
      <c r="E184" s="253" t="s">
        <v>1</v>
      </c>
      <c r="F184" s="254" t="s">
        <v>305</v>
      </c>
      <c r="G184" s="251"/>
      <c r="H184" s="253" t="s">
        <v>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131</v>
      </c>
      <c r="AU184" s="260" t="s">
        <v>86</v>
      </c>
      <c r="AV184" s="13" t="s">
        <v>84</v>
      </c>
      <c r="AW184" s="13" t="s">
        <v>32</v>
      </c>
      <c r="AX184" s="13" t="s">
        <v>76</v>
      </c>
      <c r="AY184" s="260" t="s">
        <v>122</v>
      </c>
    </row>
    <row r="185" s="14" customFormat="1">
      <c r="A185" s="14"/>
      <c r="B185" s="261"/>
      <c r="C185" s="262"/>
      <c r="D185" s="252" t="s">
        <v>131</v>
      </c>
      <c r="E185" s="263" t="s">
        <v>1</v>
      </c>
      <c r="F185" s="264" t="s">
        <v>306</v>
      </c>
      <c r="G185" s="262"/>
      <c r="H185" s="265">
        <v>180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131</v>
      </c>
      <c r="AU185" s="271" t="s">
        <v>86</v>
      </c>
      <c r="AV185" s="14" t="s">
        <v>86</v>
      </c>
      <c r="AW185" s="14" t="s">
        <v>32</v>
      </c>
      <c r="AX185" s="14" t="s">
        <v>76</v>
      </c>
      <c r="AY185" s="271" t="s">
        <v>122</v>
      </c>
    </row>
    <row r="186" s="13" customFormat="1">
      <c r="A186" s="13"/>
      <c r="B186" s="250"/>
      <c r="C186" s="251"/>
      <c r="D186" s="252" t="s">
        <v>131</v>
      </c>
      <c r="E186" s="253" t="s">
        <v>1</v>
      </c>
      <c r="F186" s="254" t="s">
        <v>307</v>
      </c>
      <c r="G186" s="251"/>
      <c r="H186" s="253" t="s">
        <v>1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131</v>
      </c>
      <c r="AU186" s="260" t="s">
        <v>86</v>
      </c>
      <c r="AV186" s="13" t="s">
        <v>84</v>
      </c>
      <c r="AW186" s="13" t="s">
        <v>32</v>
      </c>
      <c r="AX186" s="13" t="s">
        <v>76</v>
      </c>
      <c r="AY186" s="260" t="s">
        <v>122</v>
      </c>
    </row>
    <row r="187" s="14" customFormat="1">
      <c r="A187" s="14"/>
      <c r="B187" s="261"/>
      <c r="C187" s="262"/>
      <c r="D187" s="252" t="s">
        <v>131</v>
      </c>
      <c r="E187" s="263" t="s">
        <v>1</v>
      </c>
      <c r="F187" s="264" t="s">
        <v>308</v>
      </c>
      <c r="G187" s="262"/>
      <c r="H187" s="265">
        <v>55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131</v>
      </c>
      <c r="AU187" s="271" t="s">
        <v>86</v>
      </c>
      <c r="AV187" s="14" t="s">
        <v>86</v>
      </c>
      <c r="AW187" s="14" t="s">
        <v>32</v>
      </c>
      <c r="AX187" s="14" t="s">
        <v>76</v>
      </c>
      <c r="AY187" s="271" t="s">
        <v>122</v>
      </c>
    </row>
    <row r="188" s="15" customFormat="1">
      <c r="A188" s="15"/>
      <c r="B188" s="275"/>
      <c r="C188" s="276"/>
      <c r="D188" s="252" t="s">
        <v>131</v>
      </c>
      <c r="E188" s="277" t="s">
        <v>1</v>
      </c>
      <c r="F188" s="278" t="s">
        <v>216</v>
      </c>
      <c r="G188" s="276"/>
      <c r="H188" s="279">
        <v>235</v>
      </c>
      <c r="I188" s="280"/>
      <c r="J188" s="276"/>
      <c r="K188" s="276"/>
      <c r="L188" s="281"/>
      <c r="M188" s="282"/>
      <c r="N188" s="283"/>
      <c r="O188" s="283"/>
      <c r="P188" s="283"/>
      <c r="Q188" s="283"/>
      <c r="R188" s="283"/>
      <c r="S188" s="283"/>
      <c r="T188" s="28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5" t="s">
        <v>131</v>
      </c>
      <c r="AU188" s="285" t="s">
        <v>86</v>
      </c>
      <c r="AV188" s="15" t="s">
        <v>146</v>
      </c>
      <c r="AW188" s="15" t="s">
        <v>32</v>
      </c>
      <c r="AX188" s="15" t="s">
        <v>84</v>
      </c>
      <c r="AY188" s="285" t="s">
        <v>122</v>
      </c>
    </row>
    <row r="189" s="2" customFormat="1" ht="24.15" customHeight="1">
      <c r="A189" s="38"/>
      <c r="B189" s="39"/>
      <c r="C189" s="236" t="s">
        <v>309</v>
      </c>
      <c r="D189" s="236" t="s">
        <v>125</v>
      </c>
      <c r="E189" s="237" t="s">
        <v>310</v>
      </c>
      <c r="F189" s="238" t="s">
        <v>311</v>
      </c>
      <c r="G189" s="239" t="s">
        <v>303</v>
      </c>
      <c r="H189" s="240">
        <v>173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41</v>
      </c>
      <c r="O189" s="91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146</v>
      </c>
      <c r="AT189" s="248" t="s">
        <v>125</v>
      </c>
      <c r="AU189" s="248" t="s">
        <v>86</v>
      </c>
      <c r="AY189" s="17" t="s">
        <v>122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146</v>
      </c>
      <c r="BM189" s="248" t="s">
        <v>312</v>
      </c>
    </row>
    <row r="190" s="14" customFormat="1">
      <c r="A190" s="14"/>
      <c r="B190" s="261"/>
      <c r="C190" s="262"/>
      <c r="D190" s="252" t="s">
        <v>131</v>
      </c>
      <c r="E190" s="263" t="s">
        <v>1</v>
      </c>
      <c r="F190" s="264" t="s">
        <v>313</v>
      </c>
      <c r="G190" s="262"/>
      <c r="H190" s="265">
        <v>173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131</v>
      </c>
      <c r="AU190" s="271" t="s">
        <v>86</v>
      </c>
      <c r="AV190" s="14" t="s">
        <v>86</v>
      </c>
      <c r="AW190" s="14" t="s">
        <v>32</v>
      </c>
      <c r="AX190" s="14" t="s">
        <v>84</v>
      </c>
      <c r="AY190" s="271" t="s">
        <v>122</v>
      </c>
    </row>
    <row r="191" s="2" customFormat="1" ht="24.15" customHeight="1">
      <c r="A191" s="38"/>
      <c r="B191" s="39"/>
      <c r="C191" s="236" t="s">
        <v>7</v>
      </c>
      <c r="D191" s="236" t="s">
        <v>125</v>
      </c>
      <c r="E191" s="237" t="s">
        <v>314</v>
      </c>
      <c r="F191" s="238" t="s">
        <v>315</v>
      </c>
      <c r="G191" s="239" t="s">
        <v>303</v>
      </c>
      <c r="H191" s="240">
        <v>12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41</v>
      </c>
      <c r="O191" s="91"/>
      <c r="P191" s="246">
        <f>O191*H191</f>
        <v>0</v>
      </c>
      <c r="Q191" s="246">
        <v>8.0000000000000007E-05</v>
      </c>
      <c r="R191" s="246">
        <f>Q191*H191</f>
        <v>0.00096000000000000013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146</v>
      </c>
      <c r="AT191" s="248" t="s">
        <v>125</v>
      </c>
      <c r="AU191" s="248" t="s">
        <v>86</v>
      </c>
      <c r="AY191" s="17" t="s">
        <v>122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84</v>
      </c>
      <c r="BK191" s="249">
        <f>ROUND(I191*H191,2)</f>
        <v>0</v>
      </c>
      <c r="BL191" s="17" t="s">
        <v>146</v>
      </c>
      <c r="BM191" s="248" t="s">
        <v>316</v>
      </c>
    </row>
    <row r="192" s="14" customFormat="1">
      <c r="A192" s="14"/>
      <c r="B192" s="261"/>
      <c r="C192" s="262"/>
      <c r="D192" s="252" t="s">
        <v>131</v>
      </c>
      <c r="E192" s="263" t="s">
        <v>1</v>
      </c>
      <c r="F192" s="264" t="s">
        <v>317</v>
      </c>
      <c r="G192" s="262"/>
      <c r="H192" s="265">
        <v>12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131</v>
      </c>
      <c r="AU192" s="271" t="s">
        <v>86</v>
      </c>
      <c r="AV192" s="14" t="s">
        <v>86</v>
      </c>
      <c r="AW192" s="14" t="s">
        <v>32</v>
      </c>
      <c r="AX192" s="14" t="s">
        <v>84</v>
      </c>
      <c r="AY192" s="271" t="s">
        <v>122</v>
      </c>
    </row>
    <row r="193" s="2" customFormat="1" ht="49.05" customHeight="1">
      <c r="A193" s="38"/>
      <c r="B193" s="39"/>
      <c r="C193" s="236" t="s">
        <v>318</v>
      </c>
      <c r="D193" s="236" t="s">
        <v>125</v>
      </c>
      <c r="E193" s="237" t="s">
        <v>319</v>
      </c>
      <c r="F193" s="238" t="s">
        <v>320</v>
      </c>
      <c r="G193" s="239" t="s">
        <v>321</v>
      </c>
      <c r="H193" s="240">
        <v>4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41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0.082000000000000003</v>
      </c>
      <c r="T193" s="247">
        <f>S193*H193</f>
        <v>0.32800000000000001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146</v>
      </c>
      <c r="AT193" s="248" t="s">
        <v>125</v>
      </c>
      <c r="AU193" s="248" t="s">
        <v>86</v>
      </c>
      <c r="AY193" s="17" t="s">
        <v>122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146</v>
      </c>
      <c r="BM193" s="248" t="s">
        <v>322</v>
      </c>
    </row>
    <row r="194" s="13" customFormat="1">
      <c r="A194" s="13"/>
      <c r="B194" s="250"/>
      <c r="C194" s="251"/>
      <c r="D194" s="252" t="s">
        <v>131</v>
      </c>
      <c r="E194" s="253" t="s">
        <v>1</v>
      </c>
      <c r="F194" s="254" t="s">
        <v>323</v>
      </c>
      <c r="G194" s="251"/>
      <c r="H194" s="253" t="s">
        <v>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131</v>
      </c>
      <c r="AU194" s="260" t="s">
        <v>86</v>
      </c>
      <c r="AV194" s="13" t="s">
        <v>84</v>
      </c>
      <c r="AW194" s="13" t="s">
        <v>32</v>
      </c>
      <c r="AX194" s="13" t="s">
        <v>76</v>
      </c>
      <c r="AY194" s="260" t="s">
        <v>122</v>
      </c>
    </row>
    <row r="195" s="14" customFormat="1">
      <c r="A195" s="14"/>
      <c r="B195" s="261"/>
      <c r="C195" s="262"/>
      <c r="D195" s="252" t="s">
        <v>131</v>
      </c>
      <c r="E195" s="263" t="s">
        <v>1</v>
      </c>
      <c r="F195" s="264" t="s">
        <v>146</v>
      </c>
      <c r="G195" s="262"/>
      <c r="H195" s="265">
        <v>4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131</v>
      </c>
      <c r="AU195" s="271" t="s">
        <v>86</v>
      </c>
      <c r="AV195" s="14" t="s">
        <v>86</v>
      </c>
      <c r="AW195" s="14" t="s">
        <v>32</v>
      </c>
      <c r="AX195" s="14" t="s">
        <v>84</v>
      </c>
      <c r="AY195" s="271" t="s">
        <v>122</v>
      </c>
    </row>
    <row r="196" s="2" customFormat="1" ht="49.05" customHeight="1">
      <c r="A196" s="38"/>
      <c r="B196" s="39"/>
      <c r="C196" s="236" t="s">
        <v>324</v>
      </c>
      <c r="D196" s="236" t="s">
        <v>125</v>
      </c>
      <c r="E196" s="237" t="s">
        <v>325</v>
      </c>
      <c r="F196" s="238" t="s">
        <v>326</v>
      </c>
      <c r="G196" s="239" t="s">
        <v>321</v>
      </c>
      <c r="H196" s="240">
        <v>6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0.0040000000000000001</v>
      </c>
      <c r="T196" s="247">
        <f>S196*H196</f>
        <v>0.024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146</v>
      </c>
      <c r="AT196" s="248" t="s">
        <v>125</v>
      </c>
      <c r="AU196" s="248" t="s">
        <v>86</v>
      </c>
      <c r="AY196" s="17" t="s">
        <v>122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146</v>
      </c>
      <c r="BM196" s="248" t="s">
        <v>327</v>
      </c>
    </row>
    <row r="197" s="13" customFormat="1">
      <c r="A197" s="13"/>
      <c r="B197" s="250"/>
      <c r="C197" s="251"/>
      <c r="D197" s="252" t="s">
        <v>131</v>
      </c>
      <c r="E197" s="253" t="s">
        <v>1</v>
      </c>
      <c r="F197" s="254" t="s">
        <v>328</v>
      </c>
      <c r="G197" s="251"/>
      <c r="H197" s="253" t="s">
        <v>1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131</v>
      </c>
      <c r="AU197" s="260" t="s">
        <v>86</v>
      </c>
      <c r="AV197" s="13" t="s">
        <v>84</v>
      </c>
      <c r="AW197" s="13" t="s">
        <v>32</v>
      </c>
      <c r="AX197" s="13" t="s">
        <v>76</v>
      </c>
      <c r="AY197" s="260" t="s">
        <v>122</v>
      </c>
    </row>
    <row r="198" s="14" customFormat="1">
      <c r="A198" s="14"/>
      <c r="B198" s="261"/>
      <c r="C198" s="262"/>
      <c r="D198" s="252" t="s">
        <v>131</v>
      </c>
      <c r="E198" s="263" t="s">
        <v>1</v>
      </c>
      <c r="F198" s="264" t="s">
        <v>158</v>
      </c>
      <c r="G198" s="262"/>
      <c r="H198" s="265">
        <v>6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1" t="s">
        <v>131</v>
      </c>
      <c r="AU198" s="271" t="s">
        <v>86</v>
      </c>
      <c r="AV198" s="14" t="s">
        <v>86</v>
      </c>
      <c r="AW198" s="14" t="s">
        <v>32</v>
      </c>
      <c r="AX198" s="14" t="s">
        <v>84</v>
      </c>
      <c r="AY198" s="271" t="s">
        <v>122</v>
      </c>
    </row>
    <row r="199" s="2" customFormat="1" ht="14.4" customHeight="1">
      <c r="A199" s="38"/>
      <c r="B199" s="39"/>
      <c r="C199" s="236" t="s">
        <v>329</v>
      </c>
      <c r="D199" s="236" t="s">
        <v>125</v>
      </c>
      <c r="E199" s="237" t="s">
        <v>330</v>
      </c>
      <c r="F199" s="238" t="s">
        <v>331</v>
      </c>
      <c r="G199" s="239" t="s">
        <v>321</v>
      </c>
      <c r="H199" s="240">
        <v>2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41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0.086999999999999994</v>
      </c>
      <c r="T199" s="247">
        <f>S199*H199</f>
        <v>0.17399999999999999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146</v>
      </c>
      <c r="AT199" s="248" t="s">
        <v>125</v>
      </c>
      <c r="AU199" s="248" t="s">
        <v>86</v>
      </c>
      <c r="AY199" s="17" t="s">
        <v>122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84</v>
      </c>
      <c r="BK199" s="249">
        <f>ROUND(I199*H199,2)</f>
        <v>0</v>
      </c>
      <c r="BL199" s="17" t="s">
        <v>146</v>
      </c>
      <c r="BM199" s="248" t="s">
        <v>332</v>
      </c>
    </row>
    <row r="200" s="13" customFormat="1">
      <c r="A200" s="13"/>
      <c r="B200" s="250"/>
      <c r="C200" s="251"/>
      <c r="D200" s="252" t="s">
        <v>131</v>
      </c>
      <c r="E200" s="253" t="s">
        <v>1</v>
      </c>
      <c r="F200" s="254" t="s">
        <v>333</v>
      </c>
      <c r="G200" s="251"/>
      <c r="H200" s="253" t="s">
        <v>1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131</v>
      </c>
      <c r="AU200" s="260" t="s">
        <v>86</v>
      </c>
      <c r="AV200" s="13" t="s">
        <v>84</v>
      </c>
      <c r="AW200" s="13" t="s">
        <v>32</v>
      </c>
      <c r="AX200" s="13" t="s">
        <v>76</v>
      </c>
      <c r="AY200" s="260" t="s">
        <v>122</v>
      </c>
    </row>
    <row r="201" s="14" customFormat="1">
      <c r="A201" s="14"/>
      <c r="B201" s="261"/>
      <c r="C201" s="262"/>
      <c r="D201" s="252" t="s">
        <v>131</v>
      </c>
      <c r="E201" s="263" t="s">
        <v>1</v>
      </c>
      <c r="F201" s="264" t="s">
        <v>86</v>
      </c>
      <c r="G201" s="262"/>
      <c r="H201" s="265">
        <v>2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131</v>
      </c>
      <c r="AU201" s="271" t="s">
        <v>86</v>
      </c>
      <c r="AV201" s="14" t="s">
        <v>86</v>
      </c>
      <c r="AW201" s="14" t="s">
        <v>32</v>
      </c>
      <c r="AX201" s="14" t="s">
        <v>84</v>
      </c>
      <c r="AY201" s="271" t="s">
        <v>122</v>
      </c>
    </row>
    <row r="202" s="2" customFormat="1" ht="24.15" customHeight="1">
      <c r="A202" s="38"/>
      <c r="B202" s="39"/>
      <c r="C202" s="236" t="s">
        <v>334</v>
      </c>
      <c r="D202" s="236" t="s">
        <v>125</v>
      </c>
      <c r="E202" s="237" t="s">
        <v>335</v>
      </c>
      <c r="F202" s="238" t="s">
        <v>336</v>
      </c>
      <c r="G202" s="239" t="s">
        <v>321</v>
      </c>
      <c r="H202" s="240">
        <v>1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41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0.025000000000000001</v>
      </c>
      <c r="T202" s="247">
        <f>S202*H202</f>
        <v>0.025000000000000001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146</v>
      </c>
      <c r="AT202" s="248" t="s">
        <v>125</v>
      </c>
      <c r="AU202" s="248" t="s">
        <v>86</v>
      </c>
      <c r="AY202" s="17" t="s">
        <v>122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84</v>
      </c>
      <c r="BK202" s="249">
        <f>ROUND(I202*H202,2)</f>
        <v>0</v>
      </c>
      <c r="BL202" s="17" t="s">
        <v>146</v>
      </c>
      <c r="BM202" s="248" t="s">
        <v>337</v>
      </c>
    </row>
    <row r="203" s="13" customFormat="1">
      <c r="A203" s="13"/>
      <c r="B203" s="250"/>
      <c r="C203" s="251"/>
      <c r="D203" s="252" t="s">
        <v>131</v>
      </c>
      <c r="E203" s="253" t="s">
        <v>1</v>
      </c>
      <c r="F203" s="254" t="s">
        <v>333</v>
      </c>
      <c r="G203" s="251"/>
      <c r="H203" s="253" t="s">
        <v>1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131</v>
      </c>
      <c r="AU203" s="260" t="s">
        <v>86</v>
      </c>
      <c r="AV203" s="13" t="s">
        <v>84</v>
      </c>
      <c r="AW203" s="13" t="s">
        <v>32</v>
      </c>
      <c r="AX203" s="13" t="s">
        <v>76</v>
      </c>
      <c r="AY203" s="260" t="s">
        <v>122</v>
      </c>
    </row>
    <row r="204" s="14" customFormat="1">
      <c r="A204" s="14"/>
      <c r="B204" s="261"/>
      <c r="C204" s="262"/>
      <c r="D204" s="252" t="s">
        <v>131</v>
      </c>
      <c r="E204" s="263" t="s">
        <v>1</v>
      </c>
      <c r="F204" s="264" t="s">
        <v>84</v>
      </c>
      <c r="G204" s="262"/>
      <c r="H204" s="265">
        <v>1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131</v>
      </c>
      <c r="AU204" s="271" t="s">
        <v>86</v>
      </c>
      <c r="AV204" s="14" t="s">
        <v>86</v>
      </c>
      <c r="AW204" s="14" t="s">
        <v>32</v>
      </c>
      <c r="AX204" s="14" t="s">
        <v>84</v>
      </c>
      <c r="AY204" s="271" t="s">
        <v>122</v>
      </c>
    </row>
    <row r="205" s="2" customFormat="1" ht="62.7" customHeight="1">
      <c r="A205" s="38"/>
      <c r="B205" s="39"/>
      <c r="C205" s="236" t="s">
        <v>338</v>
      </c>
      <c r="D205" s="236" t="s">
        <v>125</v>
      </c>
      <c r="E205" s="237" t="s">
        <v>339</v>
      </c>
      <c r="F205" s="238" t="s">
        <v>340</v>
      </c>
      <c r="G205" s="239" t="s">
        <v>303</v>
      </c>
      <c r="H205" s="240">
        <v>55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41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146</v>
      </c>
      <c r="AT205" s="248" t="s">
        <v>125</v>
      </c>
      <c r="AU205" s="248" t="s">
        <v>86</v>
      </c>
      <c r="AY205" s="17" t="s">
        <v>122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84</v>
      </c>
      <c r="BK205" s="249">
        <f>ROUND(I205*H205,2)</f>
        <v>0</v>
      </c>
      <c r="BL205" s="17" t="s">
        <v>146</v>
      </c>
      <c r="BM205" s="248" t="s">
        <v>341</v>
      </c>
    </row>
    <row r="206" s="14" customFormat="1">
      <c r="A206" s="14"/>
      <c r="B206" s="261"/>
      <c r="C206" s="262"/>
      <c r="D206" s="252" t="s">
        <v>131</v>
      </c>
      <c r="E206" s="263" t="s">
        <v>1</v>
      </c>
      <c r="F206" s="264" t="s">
        <v>308</v>
      </c>
      <c r="G206" s="262"/>
      <c r="H206" s="265">
        <v>55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131</v>
      </c>
      <c r="AU206" s="271" t="s">
        <v>86</v>
      </c>
      <c r="AV206" s="14" t="s">
        <v>86</v>
      </c>
      <c r="AW206" s="14" t="s">
        <v>32</v>
      </c>
      <c r="AX206" s="14" t="s">
        <v>84</v>
      </c>
      <c r="AY206" s="271" t="s">
        <v>122</v>
      </c>
    </row>
    <row r="207" s="2" customFormat="1" ht="62.7" customHeight="1">
      <c r="A207" s="38"/>
      <c r="B207" s="39"/>
      <c r="C207" s="236" t="s">
        <v>342</v>
      </c>
      <c r="D207" s="236" t="s">
        <v>125</v>
      </c>
      <c r="E207" s="237" t="s">
        <v>343</v>
      </c>
      <c r="F207" s="238" t="s">
        <v>344</v>
      </c>
      <c r="G207" s="239" t="s">
        <v>303</v>
      </c>
      <c r="H207" s="240">
        <v>180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41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146</v>
      </c>
      <c r="AT207" s="248" t="s">
        <v>125</v>
      </c>
      <c r="AU207" s="248" t="s">
        <v>86</v>
      </c>
      <c r="AY207" s="17" t="s">
        <v>122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146</v>
      </c>
      <c r="BM207" s="248" t="s">
        <v>345</v>
      </c>
    </row>
    <row r="208" s="14" customFormat="1">
      <c r="A208" s="14"/>
      <c r="B208" s="261"/>
      <c r="C208" s="262"/>
      <c r="D208" s="252" t="s">
        <v>131</v>
      </c>
      <c r="E208" s="263" t="s">
        <v>1</v>
      </c>
      <c r="F208" s="264" t="s">
        <v>306</v>
      </c>
      <c r="G208" s="262"/>
      <c r="H208" s="265">
        <v>180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131</v>
      </c>
      <c r="AU208" s="271" t="s">
        <v>86</v>
      </c>
      <c r="AV208" s="14" t="s">
        <v>86</v>
      </c>
      <c r="AW208" s="14" t="s">
        <v>32</v>
      </c>
      <c r="AX208" s="14" t="s">
        <v>84</v>
      </c>
      <c r="AY208" s="271" t="s">
        <v>122</v>
      </c>
    </row>
    <row r="209" s="2" customFormat="1" ht="49.05" customHeight="1">
      <c r="A209" s="38"/>
      <c r="B209" s="39"/>
      <c r="C209" s="236" t="s">
        <v>346</v>
      </c>
      <c r="D209" s="236" t="s">
        <v>125</v>
      </c>
      <c r="E209" s="237" t="s">
        <v>347</v>
      </c>
      <c r="F209" s="238" t="s">
        <v>348</v>
      </c>
      <c r="G209" s="239" t="s">
        <v>253</v>
      </c>
      <c r="H209" s="240">
        <v>70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41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146</v>
      </c>
      <c r="AT209" s="248" t="s">
        <v>125</v>
      </c>
      <c r="AU209" s="248" t="s">
        <v>86</v>
      </c>
      <c r="AY209" s="17" t="s">
        <v>122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84</v>
      </c>
      <c r="BK209" s="249">
        <f>ROUND(I209*H209,2)</f>
        <v>0</v>
      </c>
      <c r="BL209" s="17" t="s">
        <v>146</v>
      </c>
      <c r="BM209" s="248" t="s">
        <v>349</v>
      </c>
    </row>
    <row r="210" s="14" customFormat="1">
      <c r="A210" s="14"/>
      <c r="B210" s="261"/>
      <c r="C210" s="262"/>
      <c r="D210" s="252" t="s">
        <v>131</v>
      </c>
      <c r="E210" s="263" t="s">
        <v>1</v>
      </c>
      <c r="F210" s="264" t="s">
        <v>273</v>
      </c>
      <c r="G210" s="262"/>
      <c r="H210" s="265">
        <v>70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131</v>
      </c>
      <c r="AU210" s="271" t="s">
        <v>86</v>
      </c>
      <c r="AV210" s="14" t="s">
        <v>86</v>
      </c>
      <c r="AW210" s="14" t="s">
        <v>32</v>
      </c>
      <c r="AX210" s="14" t="s">
        <v>84</v>
      </c>
      <c r="AY210" s="271" t="s">
        <v>122</v>
      </c>
    </row>
    <row r="211" s="2" customFormat="1" ht="24.15" customHeight="1">
      <c r="A211" s="38"/>
      <c r="B211" s="39"/>
      <c r="C211" s="236" t="s">
        <v>350</v>
      </c>
      <c r="D211" s="236" t="s">
        <v>125</v>
      </c>
      <c r="E211" s="237" t="s">
        <v>351</v>
      </c>
      <c r="F211" s="238" t="s">
        <v>352</v>
      </c>
      <c r="G211" s="239" t="s">
        <v>253</v>
      </c>
      <c r="H211" s="240">
        <v>440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41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146</v>
      </c>
      <c r="AT211" s="248" t="s">
        <v>125</v>
      </c>
      <c r="AU211" s="248" t="s">
        <v>86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84</v>
      </c>
      <c r="BK211" s="249">
        <f>ROUND(I211*H211,2)</f>
        <v>0</v>
      </c>
      <c r="BL211" s="17" t="s">
        <v>146</v>
      </c>
      <c r="BM211" s="248" t="s">
        <v>353</v>
      </c>
    </row>
    <row r="212" s="14" customFormat="1">
      <c r="A212" s="14"/>
      <c r="B212" s="261"/>
      <c r="C212" s="262"/>
      <c r="D212" s="252" t="s">
        <v>131</v>
      </c>
      <c r="E212" s="263" t="s">
        <v>1</v>
      </c>
      <c r="F212" s="264" t="s">
        <v>354</v>
      </c>
      <c r="G212" s="262"/>
      <c r="H212" s="265">
        <v>440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131</v>
      </c>
      <c r="AU212" s="271" t="s">
        <v>86</v>
      </c>
      <c r="AV212" s="14" t="s">
        <v>86</v>
      </c>
      <c r="AW212" s="14" t="s">
        <v>32</v>
      </c>
      <c r="AX212" s="14" t="s">
        <v>84</v>
      </c>
      <c r="AY212" s="271" t="s">
        <v>122</v>
      </c>
    </row>
    <row r="213" s="2" customFormat="1" ht="37.8" customHeight="1">
      <c r="A213" s="38"/>
      <c r="B213" s="39"/>
      <c r="C213" s="236" t="s">
        <v>355</v>
      </c>
      <c r="D213" s="236" t="s">
        <v>125</v>
      </c>
      <c r="E213" s="237" t="s">
        <v>356</v>
      </c>
      <c r="F213" s="238" t="s">
        <v>357</v>
      </c>
      <c r="G213" s="239" t="s">
        <v>207</v>
      </c>
      <c r="H213" s="240">
        <v>66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41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146</v>
      </c>
      <c r="AT213" s="248" t="s">
        <v>125</v>
      </c>
      <c r="AU213" s="248" t="s">
        <v>86</v>
      </c>
      <c r="AY213" s="17" t="s">
        <v>122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84</v>
      </c>
      <c r="BK213" s="249">
        <f>ROUND(I213*H213,2)</f>
        <v>0</v>
      </c>
      <c r="BL213" s="17" t="s">
        <v>146</v>
      </c>
      <c r="BM213" s="248" t="s">
        <v>358</v>
      </c>
    </row>
    <row r="214" s="14" customFormat="1">
      <c r="A214" s="14"/>
      <c r="B214" s="261"/>
      <c r="C214" s="262"/>
      <c r="D214" s="252" t="s">
        <v>131</v>
      </c>
      <c r="E214" s="263" t="s">
        <v>1</v>
      </c>
      <c r="F214" s="264" t="s">
        <v>359</v>
      </c>
      <c r="G214" s="262"/>
      <c r="H214" s="265">
        <v>66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131</v>
      </c>
      <c r="AU214" s="271" t="s">
        <v>86</v>
      </c>
      <c r="AV214" s="14" t="s">
        <v>86</v>
      </c>
      <c r="AW214" s="14" t="s">
        <v>32</v>
      </c>
      <c r="AX214" s="14" t="s">
        <v>84</v>
      </c>
      <c r="AY214" s="271" t="s">
        <v>122</v>
      </c>
    </row>
    <row r="215" s="2" customFormat="1" ht="24.15" customHeight="1">
      <c r="A215" s="38"/>
      <c r="B215" s="39"/>
      <c r="C215" s="236" t="s">
        <v>360</v>
      </c>
      <c r="D215" s="236" t="s">
        <v>125</v>
      </c>
      <c r="E215" s="237" t="s">
        <v>361</v>
      </c>
      <c r="F215" s="238" t="s">
        <v>362</v>
      </c>
      <c r="G215" s="239" t="s">
        <v>207</v>
      </c>
      <c r="H215" s="240">
        <v>66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41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146</v>
      </c>
      <c r="AT215" s="248" t="s">
        <v>125</v>
      </c>
      <c r="AU215" s="248" t="s">
        <v>86</v>
      </c>
      <c r="AY215" s="17" t="s">
        <v>122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84</v>
      </c>
      <c r="BK215" s="249">
        <f>ROUND(I215*H215,2)</f>
        <v>0</v>
      </c>
      <c r="BL215" s="17" t="s">
        <v>146</v>
      </c>
      <c r="BM215" s="248" t="s">
        <v>363</v>
      </c>
    </row>
    <row r="216" s="13" customFormat="1">
      <c r="A216" s="13"/>
      <c r="B216" s="250"/>
      <c r="C216" s="251"/>
      <c r="D216" s="252" t="s">
        <v>131</v>
      </c>
      <c r="E216" s="253" t="s">
        <v>1</v>
      </c>
      <c r="F216" s="254" t="s">
        <v>364</v>
      </c>
      <c r="G216" s="251"/>
      <c r="H216" s="253" t="s">
        <v>1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131</v>
      </c>
      <c r="AU216" s="260" t="s">
        <v>86</v>
      </c>
      <c r="AV216" s="13" t="s">
        <v>84</v>
      </c>
      <c r="AW216" s="13" t="s">
        <v>32</v>
      </c>
      <c r="AX216" s="13" t="s">
        <v>76</v>
      </c>
      <c r="AY216" s="260" t="s">
        <v>122</v>
      </c>
    </row>
    <row r="217" s="14" customFormat="1">
      <c r="A217" s="14"/>
      <c r="B217" s="261"/>
      <c r="C217" s="262"/>
      <c r="D217" s="252" t="s">
        <v>131</v>
      </c>
      <c r="E217" s="263" t="s">
        <v>1</v>
      </c>
      <c r="F217" s="264" t="s">
        <v>365</v>
      </c>
      <c r="G217" s="262"/>
      <c r="H217" s="265">
        <v>66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131</v>
      </c>
      <c r="AU217" s="271" t="s">
        <v>86</v>
      </c>
      <c r="AV217" s="14" t="s">
        <v>86</v>
      </c>
      <c r="AW217" s="14" t="s">
        <v>32</v>
      </c>
      <c r="AX217" s="14" t="s">
        <v>84</v>
      </c>
      <c r="AY217" s="271" t="s">
        <v>122</v>
      </c>
    </row>
    <row r="218" s="12" customFormat="1" ht="22.8" customHeight="1">
      <c r="A218" s="12"/>
      <c r="B218" s="220"/>
      <c r="C218" s="221"/>
      <c r="D218" s="222" t="s">
        <v>75</v>
      </c>
      <c r="E218" s="234" t="s">
        <v>86</v>
      </c>
      <c r="F218" s="234" t="s">
        <v>366</v>
      </c>
      <c r="G218" s="221"/>
      <c r="H218" s="221"/>
      <c r="I218" s="224"/>
      <c r="J218" s="235">
        <f>BK218</f>
        <v>0</v>
      </c>
      <c r="K218" s="221"/>
      <c r="L218" s="226"/>
      <c r="M218" s="227"/>
      <c r="N218" s="228"/>
      <c r="O218" s="228"/>
      <c r="P218" s="229">
        <f>SUM(P219:P224)</f>
        <v>0</v>
      </c>
      <c r="Q218" s="228"/>
      <c r="R218" s="229">
        <f>SUM(R219:R224)</f>
        <v>0.01085</v>
      </c>
      <c r="S218" s="228"/>
      <c r="T218" s="230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1" t="s">
        <v>84</v>
      </c>
      <c r="AT218" s="232" t="s">
        <v>75</v>
      </c>
      <c r="AU218" s="232" t="s">
        <v>84</v>
      </c>
      <c r="AY218" s="231" t="s">
        <v>122</v>
      </c>
      <c r="BK218" s="233">
        <f>SUM(BK219:BK224)</f>
        <v>0</v>
      </c>
    </row>
    <row r="219" s="2" customFormat="1" ht="24.15" customHeight="1">
      <c r="A219" s="38"/>
      <c r="B219" s="39"/>
      <c r="C219" s="236" t="s">
        <v>367</v>
      </c>
      <c r="D219" s="236" t="s">
        <v>125</v>
      </c>
      <c r="E219" s="237" t="s">
        <v>368</v>
      </c>
      <c r="F219" s="238" t="s">
        <v>369</v>
      </c>
      <c r="G219" s="239" t="s">
        <v>207</v>
      </c>
      <c r="H219" s="240">
        <v>0.59999999999999998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41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146</v>
      </c>
      <c r="AT219" s="248" t="s">
        <v>125</v>
      </c>
      <c r="AU219" s="248" t="s">
        <v>86</v>
      </c>
      <c r="AY219" s="17" t="s">
        <v>122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84</v>
      </c>
      <c r="BK219" s="249">
        <f>ROUND(I219*H219,2)</f>
        <v>0</v>
      </c>
      <c r="BL219" s="17" t="s">
        <v>146</v>
      </c>
      <c r="BM219" s="248" t="s">
        <v>370</v>
      </c>
    </row>
    <row r="220" s="13" customFormat="1">
      <c r="A220" s="13"/>
      <c r="B220" s="250"/>
      <c r="C220" s="251"/>
      <c r="D220" s="252" t="s">
        <v>131</v>
      </c>
      <c r="E220" s="253" t="s">
        <v>1</v>
      </c>
      <c r="F220" s="254" t="s">
        <v>371</v>
      </c>
      <c r="G220" s="251"/>
      <c r="H220" s="253" t="s">
        <v>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131</v>
      </c>
      <c r="AU220" s="260" t="s">
        <v>86</v>
      </c>
      <c r="AV220" s="13" t="s">
        <v>84</v>
      </c>
      <c r="AW220" s="13" t="s">
        <v>32</v>
      </c>
      <c r="AX220" s="13" t="s">
        <v>76</v>
      </c>
      <c r="AY220" s="260" t="s">
        <v>122</v>
      </c>
    </row>
    <row r="221" s="14" customFormat="1">
      <c r="A221" s="14"/>
      <c r="B221" s="261"/>
      <c r="C221" s="262"/>
      <c r="D221" s="252" t="s">
        <v>131</v>
      </c>
      <c r="E221" s="263" t="s">
        <v>1</v>
      </c>
      <c r="F221" s="264" t="s">
        <v>372</v>
      </c>
      <c r="G221" s="262"/>
      <c r="H221" s="265">
        <v>0.59999999999999998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131</v>
      </c>
      <c r="AU221" s="271" t="s">
        <v>86</v>
      </c>
      <c r="AV221" s="14" t="s">
        <v>86</v>
      </c>
      <c r="AW221" s="14" t="s">
        <v>32</v>
      </c>
      <c r="AX221" s="14" t="s">
        <v>84</v>
      </c>
      <c r="AY221" s="271" t="s">
        <v>122</v>
      </c>
    </row>
    <row r="222" s="2" customFormat="1" ht="49.05" customHeight="1">
      <c r="A222" s="38"/>
      <c r="B222" s="39"/>
      <c r="C222" s="236" t="s">
        <v>373</v>
      </c>
      <c r="D222" s="236" t="s">
        <v>125</v>
      </c>
      <c r="E222" s="237" t="s">
        <v>374</v>
      </c>
      <c r="F222" s="238" t="s">
        <v>375</v>
      </c>
      <c r="G222" s="239" t="s">
        <v>321</v>
      </c>
      <c r="H222" s="240">
        <v>5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41</v>
      </c>
      <c r="O222" s="91"/>
      <c r="P222" s="246">
        <f>O222*H222</f>
        <v>0</v>
      </c>
      <c r="Q222" s="246">
        <v>0.0021700000000000001</v>
      </c>
      <c r="R222" s="246">
        <f>Q222*H222</f>
        <v>0.01085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146</v>
      </c>
      <c r="AT222" s="248" t="s">
        <v>125</v>
      </c>
      <c r="AU222" s="248" t="s">
        <v>86</v>
      </c>
      <c r="AY222" s="17" t="s">
        <v>122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84</v>
      </c>
      <c r="BK222" s="249">
        <f>ROUND(I222*H222,2)</f>
        <v>0</v>
      </c>
      <c r="BL222" s="17" t="s">
        <v>146</v>
      </c>
      <c r="BM222" s="248" t="s">
        <v>376</v>
      </c>
    </row>
    <row r="223" s="13" customFormat="1">
      <c r="A223" s="13"/>
      <c r="B223" s="250"/>
      <c r="C223" s="251"/>
      <c r="D223" s="252" t="s">
        <v>131</v>
      </c>
      <c r="E223" s="253" t="s">
        <v>1</v>
      </c>
      <c r="F223" s="254" t="s">
        <v>371</v>
      </c>
      <c r="G223" s="251"/>
      <c r="H223" s="253" t="s">
        <v>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131</v>
      </c>
      <c r="AU223" s="260" t="s">
        <v>86</v>
      </c>
      <c r="AV223" s="13" t="s">
        <v>84</v>
      </c>
      <c r="AW223" s="13" t="s">
        <v>32</v>
      </c>
      <c r="AX223" s="13" t="s">
        <v>76</v>
      </c>
      <c r="AY223" s="260" t="s">
        <v>122</v>
      </c>
    </row>
    <row r="224" s="14" customFormat="1">
      <c r="A224" s="14"/>
      <c r="B224" s="261"/>
      <c r="C224" s="262"/>
      <c r="D224" s="252" t="s">
        <v>131</v>
      </c>
      <c r="E224" s="263" t="s">
        <v>1</v>
      </c>
      <c r="F224" s="264" t="s">
        <v>121</v>
      </c>
      <c r="G224" s="262"/>
      <c r="H224" s="265">
        <v>5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131</v>
      </c>
      <c r="AU224" s="271" t="s">
        <v>86</v>
      </c>
      <c r="AV224" s="14" t="s">
        <v>86</v>
      </c>
      <c r="AW224" s="14" t="s">
        <v>32</v>
      </c>
      <c r="AX224" s="14" t="s">
        <v>84</v>
      </c>
      <c r="AY224" s="271" t="s">
        <v>122</v>
      </c>
    </row>
    <row r="225" s="12" customFormat="1" ht="22.8" customHeight="1">
      <c r="A225" s="12"/>
      <c r="B225" s="220"/>
      <c r="C225" s="221"/>
      <c r="D225" s="222" t="s">
        <v>75</v>
      </c>
      <c r="E225" s="234" t="s">
        <v>7</v>
      </c>
      <c r="F225" s="234" t="s">
        <v>377</v>
      </c>
      <c r="G225" s="221"/>
      <c r="H225" s="221"/>
      <c r="I225" s="224"/>
      <c r="J225" s="235">
        <f>BK225</f>
        <v>0</v>
      </c>
      <c r="K225" s="221"/>
      <c r="L225" s="226"/>
      <c r="M225" s="227"/>
      <c r="N225" s="228"/>
      <c r="O225" s="228"/>
      <c r="P225" s="229">
        <f>SUM(P226:P245)</f>
        <v>0</v>
      </c>
      <c r="Q225" s="228"/>
      <c r="R225" s="229">
        <f>SUM(R226:R245)</f>
        <v>54.499122389999997</v>
      </c>
      <c r="S225" s="228"/>
      <c r="T225" s="230">
        <f>SUM(T226:T245)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1" t="s">
        <v>84</v>
      </c>
      <c r="AT225" s="232" t="s">
        <v>75</v>
      </c>
      <c r="AU225" s="232" t="s">
        <v>84</v>
      </c>
      <c r="AY225" s="231" t="s">
        <v>122</v>
      </c>
      <c r="BK225" s="233">
        <f>SUM(BK226:BK245)</f>
        <v>0</v>
      </c>
    </row>
    <row r="226" s="2" customFormat="1" ht="37.8" customHeight="1">
      <c r="A226" s="38"/>
      <c r="B226" s="39"/>
      <c r="C226" s="236" t="s">
        <v>378</v>
      </c>
      <c r="D226" s="236" t="s">
        <v>125</v>
      </c>
      <c r="E226" s="237" t="s">
        <v>379</v>
      </c>
      <c r="F226" s="238" t="s">
        <v>380</v>
      </c>
      <c r="G226" s="239" t="s">
        <v>253</v>
      </c>
      <c r="H226" s="240">
        <v>699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41</v>
      </c>
      <c r="O226" s="91"/>
      <c r="P226" s="246">
        <f>O226*H226</f>
        <v>0</v>
      </c>
      <c r="Q226" s="246">
        <v>0.00013999999999999999</v>
      </c>
      <c r="R226" s="246">
        <f>Q226*H226</f>
        <v>0.097859999999999989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146</v>
      </c>
      <c r="AT226" s="248" t="s">
        <v>125</v>
      </c>
      <c r="AU226" s="248" t="s">
        <v>86</v>
      </c>
      <c r="AY226" s="17" t="s">
        <v>122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84</v>
      </c>
      <c r="BK226" s="249">
        <f>ROUND(I226*H226,2)</f>
        <v>0</v>
      </c>
      <c r="BL226" s="17" t="s">
        <v>146</v>
      </c>
      <c r="BM226" s="248" t="s">
        <v>381</v>
      </c>
    </row>
    <row r="227" s="14" customFormat="1">
      <c r="A227" s="14"/>
      <c r="B227" s="261"/>
      <c r="C227" s="262"/>
      <c r="D227" s="252" t="s">
        <v>131</v>
      </c>
      <c r="E227" s="263" t="s">
        <v>1</v>
      </c>
      <c r="F227" s="264" t="s">
        <v>255</v>
      </c>
      <c r="G227" s="262"/>
      <c r="H227" s="265">
        <v>699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131</v>
      </c>
      <c r="AU227" s="271" t="s">
        <v>86</v>
      </c>
      <c r="AV227" s="14" t="s">
        <v>86</v>
      </c>
      <c r="AW227" s="14" t="s">
        <v>32</v>
      </c>
      <c r="AX227" s="14" t="s">
        <v>84</v>
      </c>
      <c r="AY227" s="271" t="s">
        <v>122</v>
      </c>
    </row>
    <row r="228" s="2" customFormat="1" ht="14.4" customHeight="1">
      <c r="A228" s="38"/>
      <c r="B228" s="39"/>
      <c r="C228" s="286" t="s">
        <v>382</v>
      </c>
      <c r="D228" s="286" t="s">
        <v>245</v>
      </c>
      <c r="E228" s="287" t="s">
        <v>383</v>
      </c>
      <c r="F228" s="288" t="s">
        <v>384</v>
      </c>
      <c r="G228" s="289" t="s">
        <v>253</v>
      </c>
      <c r="H228" s="290">
        <v>733.95000000000005</v>
      </c>
      <c r="I228" s="291"/>
      <c r="J228" s="292">
        <f>ROUND(I228*H228,2)</f>
        <v>0</v>
      </c>
      <c r="K228" s="293"/>
      <c r="L228" s="294"/>
      <c r="M228" s="295" t="s">
        <v>1</v>
      </c>
      <c r="N228" s="296" t="s">
        <v>41</v>
      </c>
      <c r="O228" s="91"/>
      <c r="P228" s="246">
        <f>O228*H228</f>
        <v>0</v>
      </c>
      <c r="Q228" s="246">
        <v>0.00040000000000000002</v>
      </c>
      <c r="R228" s="246">
        <f>Q228*H228</f>
        <v>0.29358000000000001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171</v>
      </c>
      <c r="AT228" s="248" t="s">
        <v>245</v>
      </c>
      <c r="AU228" s="248" t="s">
        <v>86</v>
      </c>
      <c r="AY228" s="17" t="s">
        <v>122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84</v>
      </c>
      <c r="BK228" s="249">
        <f>ROUND(I228*H228,2)</f>
        <v>0</v>
      </c>
      <c r="BL228" s="17" t="s">
        <v>146</v>
      </c>
      <c r="BM228" s="248" t="s">
        <v>385</v>
      </c>
    </row>
    <row r="229" s="14" customFormat="1">
      <c r="A229" s="14"/>
      <c r="B229" s="261"/>
      <c r="C229" s="262"/>
      <c r="D229" s="252" t="s">
        <v>131</v>
      </c>
      <c r="E229" s="263" t="s">
        <v>1</v>
      </c>
      <c r="F229" s="264" t="s">
        <v>386</v>
      </c>
      <c r="G229" s="262"/>
      <c r="H229" s="265">
        <v>699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131</v>
      </c>
      <c r="AU229" s="271" t="s">
        <v>86</v>
      </c>
      <c r="AV229" s="14" t="s">
        <v>86</v>
      </c>
      <c r="AW229" s="14" t="s">
        <v>32</v>
      </c>
      <c r="AX229" s="14" t="s">
        <v>84</v>
      </c>
      <c r="AY229" s="271" t="s">
        <v>122</v>
      </c>
    </row>
    <row r="230" s="14" customFormat="1">
      <c r="A230" s="14"/>
      <c r="B230" s="261"/>
      <c r="C230" s="262"/>
      <c r="D230" s="252" t="s">
        <v>131</v>
      </c>
      <c r="E230" s="262"/>
      <c r="F230" s="264" t="s">
        <v>387</v>
      </c>
      <c r="G230" s="262"/>
      <c r="H230" s="265">
        <v>733.95000000000005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131</v>
      </c>
      <c r="AU230" s="271" t="s">
        <v>86</v>
      </c>
      <c r="AV230" s="14" t="s">
        <v>86</v>
      </c>
      <c r="AW230" s="14" t="s">
        <v>4</v>
      </c>
      <c r="AX230" s="14" t="s">
        <v>84</v>
      </c>
      <c r="AY230" s="271" t="s">
        <v>122</v>
      </c>
    </row>
    <row r="231" s="2" customFormat="1" ht="24.15" customHeight="1">
      <c r="A231" s="38"/>
      <c r="B231" s="39"/>
      <c r="C231" s="236" t="s">
        <v>388</v>
      </c>
      <c r="D231" s="236" t="s">
        <v>125</v>
      </c>
      <c r="E231" s="237" t="s">
        <v>389</v>
      </c>
      <c r="F231" s="238" t="s">
        <v>390</v>
      </c>
      <c r="G231" s="239" t="s">
        <v>207</v>
      </c>
      <c r="H231" s="240">
        <v>22.241</v>
      </c>
      <c r="I231" s="241"/>
      <c r="J231" s="242">
        <f>ROUND(I231*H231,2)</f>
        <v>0</v>
      </c>
      <c r="K231" s="243"/>
      <c r="L231" s="44"/>
      <c r="M231" s="244" t="s">
        <v>1</v>
      </c>
      <c r="N231" s="245" t="s">
        <v>41</v>
      </c>
      <c r="O231" s="91"/>
      <c r="P231" s="246">
        <f>O231*H231</f>
        <v>0</v>
      </c>
      <c r="Q231" s="246">
        <v>2.4327899999999998</v>
      </c>
      <c r="R231" s="246">
        <f>Q231*H231</f>
        <v>54.107682389999994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146</v>
      </c>
      <c r="AT231" s="248" t="s">
        <v>125</v>
      </c>
      <c r="AU231" s="248" t="s">
        <v>86</v>
      </c>
      <c r="AY231" s="17" t="s">
        <v>122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84</v>
      </c>
      <c r="BK231" s="249">
        <f>ROUND(I231*H231,2)</f>
        <v>0</v>
      </c>
      <c r="BL231" s="17" t="s">
        <v>146</v>
      </c>
      <c r="BM231" s="248" t="s">
        <v>391</v>
      </c>
    </row>
    <row r="232" s="13" customFormat="1">
      <c r="A232" s="13"/>
      <c r="B232" s="250"/>
      <c r="C232" s="251"/>
      <c r="D232" s="252" t="s">
        <v>131</v>
      </c>
      <c r="E232" s="253" t="s">
        <v>1</v>
      </c>
      <c r="F232" s="254" t="s">
        <v>392</v>
      </c>
      <c r="G232" s="251"/>
      <c r="H232" s="253" t="s">
        <v>1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131</v>
      </c>
      <c r="AU232" s="260" t="s">
        <v>86</v>
      </c>
      <c r="AV232" s="13" t="s">
        <v>84</v>
      </c>
      <c r="AW232" s="13" t="s">
        <v>32</v>
      </c>
      <c r="AX232" s="13" t="s">
        <v>76</v>
      </c>
      <c r="AY232" s="260" t="s">
        <v>122</v>
      </c>
    </row>
    <row r="233" s="13" customFormat="1">
      <c r="A233" s="13"/>
      <c r="B233" s="250"/>
      <c r="C233" s="251"/>
      <c r="D233" s="252" t="s">
        <v>131</v>
      </c>
      <c r="E233" s="253" t="s">
        <v>1</v>
      </c>
      <c r="F233" s="254" t="s">
        <v>393</v>
      </c>
      <c r="G233" s="251"/>
      <c r="H233" s="253" t="s">
        <v>1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131</v>
      </c>
      <c r="AU233" s="260" t="s">
        <v>86</v>
      </c>
      <c r="AV233" s="13" t="s">
        <v>84</v>
      </c>
      <c r="AW233" s="13" t="s">
        <v>32</v>
      </c>
      <c r="AX233" s="13" t="s">
        <v>76</v>
      </c>
      <c r="AY233" s="260" t="s">
        <v>122</v>
      </c>
    </row>
    <row r="234" s="14" customFormat="1">
      <c r="A234" s="14"/>
      <c r="B234" s="261"/>
      <c r="C234" s="262"/>
      <c r="D234" s="252" t="s">
        <v>131</v>
      </c>
      <c r="E234" s="263" t="s">
        <v>1</v>
      </c>
      <c r="F234" s="264" t="s">
        <v>394</v>
      </c>
      <c r="G234" s="262"/>
      <c r="H234" s="265">
        <v>2.7280000000000002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131</v>
      </c>
      <c r="AU234" s="271" t="s">
        <v>86</v>
      </c>
      <c r="AV234" s="14" t="s">
        <v>86</v>
      </c>
      <c r="AW234" s="14" t="s">
        <v>32</v>
      </c>
      <c r="AX234" s="14" t="s">
        <v>76</v>
      </c>
      <c r="AY234" s="271" t="s">
        <v>122</v>
      </c>
    </row>
    <row r="235" s="13" customFormat="1">
      <c r="A235" s="13"/>
      <c r="B235" s="250"/>
      <c r="C235" s="251"/>
      <c r="D235" s="252" t="s">
        <v>131</v>
      </c>
      <c r="E235" s="253" t="s">
        <v>1</v>
      </c>
      <c r="F235" s="254" t="s">
        <v>395</v>
      </c>
      <c r="G235" s="251"/>
      <c r="H235" s="253" t="s">
        <v>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131</v>
      </c>
      <c r="AU235" s="260" t="s">
        <v>86</v>
      </c>
      <c r="AV235" s="13" t="s">
        <v>84</v>
      </c>
      <c r="AW235" s="13" t="s">
        <v>32</v>
      </c>
      <c r="AX235" s="13" t="s">
        <v>76</v>
      </c>
      <c r="AY235" s="260" t="s">
        <v>122</v>
      </c>
    </row>
    <row r="236" s="13" customFormat="1">
      <c r="A236" s="13"/>
      <c r="B236" s="250"/>
      <c r="C236" s="251"/>
      <c r="D236" s="252" t="s">
        <v>131</v>
      </c>
      <c r="E236" s="253" t="s">
        <v>1</v>
      </c>
      <c r="F236" s="254" t="s">
        <v>396</v>
      </c>
      <c r="G236" s="251"/>
      <c r="H236" s="253" t="s">
        <v>1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131</v>
      </c>
      <c r="AU236" s="260" t="s">
        <v>86</v>
      </c>
      <c r="AV236" s="13" t="s">
        <v>84</v>
      </c>
      <c r="AW236" s="13" t="s">
        <v>32</v>
      </c>
      <c r="AX236" s="13" t="s">
        <v>76</v>
      </c>
      <c r="AY236" s="260" t="s">
        <v>122</v>
      </c>
    </row>
    <row r="237" s="14" customFormat="1">
      <c r="A237" s="14"/>
      <c r="B237" s="261"/>
      <c r="C237" s="262"/>
      <c r="D237" s="252" t="s">
        <v>131</v>
      </c>
      <c r="E237" s="263" t="s">
        <v>1</v>
      </c>
      <c r="F237" s="264" t="s">
        <v>397</v>
      </c>
      <c r="G237" s="262"/>
      <c r="H237" s="265">
        <v>19.513000000000002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131</v>
      </c>
      <c r="AU237" s="271" t="s">
        <v>86</v>
      </c>
      <c r="AV237" s="14" t="s">
        <v>86</v>
      </c>
      <c r="AW237" s="14" t="s">
        <v>32</v>
      </c>
      <c r="AX237" s="14" t="s">
        <v>76</v>
      </c>
      <c r="AY237" s="271" t="s">
        <v>122</v>
      </c>
    </row>
    <row r="238" s="15" customFormat="1">
      <c r="A238" s="15"/>
      <c r="B238" s="275"/>
      <c r="C238" s="276"/>
      <c r="D238" s="252" t="s">
        <v>131</v>
      </c>
      <c r="E238" s="277" t="s">
        <v>1</v>
      </c>
      <c r="F238" s="278" t="s">
        <v>216</v>
      </c>
      <c r="G238" s="276"/>
      <c r="H238" s="279">
        <v>22.241000000000003</v>
      </c>
      <c r="I238" s="280"/>
      <c r="J238" s="276"/>
      <c r="K238" s="276"/>
      <c r="L238" s="281"/>
      <c r="M238" s="282"/>
      <c r="N238" s="283"/>
      <c r="O238" s="283"/>
      <c r="P238" s="283"/>
      <c r="Q238" s="283"/>
      <c r="R238" s="283"/>
      <c r="S238" s="283"/>
      <c r="T238" s="28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5" t="s">
        <v>131</v>
      </c>
      <c r="AU238" s="285" t="s">
        <v>86</v>
      </c>
      <c r="AV238" s="15" t="s">
        <v>146</v>
      </c>
      <c r="AW238" s="15" t="s">
        <v>32</v>
      </c>
      <c r="AX238" s="15" t="s">
        <v>84</v>
      </c>
      <c r="AY238" s="285" t="s">
        <v>122</v>
      </c>
    </row>
    <row r="239" s="2" customFormat="1" ht="37.8" customHeight="1">
      <c r="A239" s="38"/>
      <c r="B239" s="39"/>
      <c r="C239" s="236" t="s">
        <v>398</v>
      </c>
      <c r="D239" s="236" t="s">
        <v>125</v>
      </c>
      <c r="E239" s="237" t="s">
        <v>399</v>
      </c>
      <c r="F239" s="238" t="s">
        <v>400</v>
      </c>
      <c r="G239" s="239" t="s">
        <v>253</v>
      </c>
      <c r="H239" s="240">
        <v>937.5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41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146</v>
      </c>
      <c r="AT239" s="248" t="s">
        <v>125</v>
      </c>
      <c r="AU239" s="248" t="s">
        <v>86</v>
      </c>
      <c r="AY239" s="17" t="s">
        <v>122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84</v>
      </c>
      <c r="BK239" s="249">
        <f>ROUND(I239*H239,2)</f>
        <v>0</v>
      </c>
      <c r="BL239" s="17" t="s">
        <v>146</v>
      </c>
      <c r="BM239" s="248" t="s">
        <v>401</v>
      </c>
    </row>
    <row r="240" s="13" customFormat="1">
      <c r="A240" s="13"/>
      <c r="B240" s="250"/>
      <c r="C240" s="251"/>
      <c r="D240" s="252" t="s">
        <v>131</v>
      </c>
      <c r="E240" s="253" t="s">
        <v>1</v>
      </c>
      <c r="F240" s="254" t="s">
        <v>402</v>
      </c>
      <c r="G240" s="251"/>
      <c r="H240" s="253" t="s">
        <v>1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131</v>
      </c>
      <c r="AU240" s="260" t="s">
        <v>86</v>
      </c>
      <c r="AV240" s="13" t="s">
        <v>84</v>
      </c>
      <c r="AW240" s="13" t="s">
        <v>32</v>
      </c>
      <c r="AX240" s="13" t="s">
        <v>76</v>
      </c>
      <c r="AY240" s="260" t="s">
        <v>122</v>
      </c>
    </row>
    <row r="241" s="13" customFormat="1">
      <c r="A241" s="13"/>
      <c r="B241" s="250"/>
      <c r="C241" s="251"/>
      <c r="D241" s="252" t="s">
        <v>131</v>
      </c>
      <c r="E241" s="253" t="s">
        <v>1</v>
      </c>
      <c r="F241" s="254" t="s">
        <v>403</v>
      </c>
      <c r="G241" s="251"/>
      <c r="H241" s="253" t="s">
        <v>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131</v>
      </c>
      <c r="AU241" s="260" t="s">
        <v>86</v>
      </c>
      <c r="AV241" s="13" t="s">
        <v>84</v>
      </c>
      <c r="AW241" s="13" t="s">
        <v>32</v>
      </c>
      <c r="AX241" s="13" t="s">
        <v>76</v>
      </c>
      <c r="AY241" s="260" t="s">
        <v>122</v>
      </c>
    </row>
    <row r="242" s="14" customFormat="1">
      <c r="A242" s="14"/>
      <c r="B242" s="261"/>
      <c r="C242" s="262"/>
      <c r="D242" s="252" t="s">
        <v>131</v>
      </c>
      <c r="E242" s="263" t="s">
        <v>1</v>
      </c>
      <c r="F242" s="264" t="s">
        <v>404</v>
      </c>
      <c r="G242" s="262"/>
      <c r="H242" s="265">
        <v>937.5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131</v>
      </c>
      <c r="AU242" s="271" t="s">
        <v>86</v>
      </c>
      <c r="AV242" s="14" t="s">
        <v>86</v>
      </c>
      <c r="AW242" s="14" t="s">
        <v>32</v>
      </c>
      <c r="AX242" s="14" t="s">
        <v>84</v>
      </c>
      <c r="AY242" s="271" t="s">
        <v>122</v>
      </c>
    </row>
    <row r="243" s="2" customFormat="1" ht="37.8" customHeight="1">
      <c r="A243" s="38"/>
      <c r="B243" s="39"/>
      <c r="C243" s="236" t="s">
        <v>405</v>
      </c>
      <c r="D243" s="236" t="s">
        <v>125</v>
      </c>
      <c r="E243" s="237" t="s">
        <v>406</v>
      </c>
      <c r="F243" s="238" t="s">
        <v>407</v>
      </c>
      <c r="G243" s="239" t="s">
        <v>253</v>
      </c>
      <c r="H243" s="240">
        <v>230.25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41</v>
      </c>
      <c r="O243" s="91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146</v>
      </c>
      <c r="AT243" s="248" t="s">
        <v>125</v>
      </c>
      <c r="AU243" s="248" t="s">
        <v>86</v>
      </c>
      <c r="AY243" s="17" t="s">
        <v>122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84</v>
      </c>
      <c r="BK243" s="249">
        <f>ROUND(I243*H243,2)</f>
        <v>0</v>
      </c>
      <c r="BL243" s="17" t="s">
        <v>146</v>
      </c>
      <c r="BM243" s="248" t="s">
        <v>408</v>
      </c>
    </row>
    <row r="244" s="13" customFormat="1">
      <c r="A244" s="13"/>
      <c r="B244" s="250"/>
      <c r="C244" s="251"/>
      <c r="D244" s="252" t="s">
        <v>131</v>
      </c>
      <c r="E244" s="253" t="s">
        <v>1</v>
      </c>
      <c r="F244" s="254" t="s">
        <v>409</v>
      </c>
      <c r="G244" s="251"/>
      <c r="H244" s="253" t="s">
        <v>1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131</v>
      </c>
      <c r="AU244" s="260" t="s">
        <v>86</v>
      </c>
      <c r="AV244" s="13" t="s">
        <v>84</v>
      </c>
      <c r="AW244" s="13" t="s">
        <v>32</v>
      </c>
      <c r="AX244" s="13" t="s">
        <v>76</v>
      </c>
      <c r="AY244" s="260" t="s">
        <v>122</v>
      </c>
    </row>
    <row r="245" s="14" customFormat="1">
      <c r="A245" s="14"/>
      <c r="B245" s="261"/>
      <c r="C245" s="262"/>
      <c r="D245" s="252" t="s">
        <v>131</v>
      </c>
      <c r="E245" s="263" t="s">
        <v>1</v>
      </c>
      <c r="F245" s="264" t="s">
        <v>410</v>
      </c>
      <c r="G245" s="262"/>
      <c r="H245" s="265">
        <v>230.25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131</v>
      </c>
      <c r="AU245" s="271" t="s">
        <v>86</v>
      </c>
      <c r="AV245" s="14" t="s">
        <v>86</v>
      </c>
      <c r="AW245" s="14" t="s">
        <v>32</v>
      </c>
      <c r="AX245" s="14" t="s">
        <v>84</v>
      </c>
      <c r="AY245" s="271" t="s">
        <v>122</v>
      </c>
    </row>
    <row r="246" s="12" customFormat="1" ht="22.8" customHeight="1">
      <c r="A246" s="12"/>
      <c r="B246" s="220"/>
      <c r="C246" s="221"/>
      <c r="D246" s="222" t="s">
        <v>75</v>
      </c>
      <c r="E246" s="234" t="s">
        <v>121</v>
      </c>
      <c r="F246" s="234" t="s">
        <v>411</v>
      </c>
      <c r="G246" s="221"/>
      <c r="H246" s="221"/>
      <c r="I246" s="224"/>
      <c r="J246" s="235">
        <f>BK246</f>
        <v>0</v>
      </c>
      <c r="K246" s="221"/>
      <c r="L246" s="226"/>
      <c r="M246" s="227"/>
      <c r="N246" s="228"/>
      <c r="O246" s="228"/>
      <c r="P246" s="229">
        <f>SUM(P247:P313)</f>
        <v>0</v>
      </c>
      <c r="Q246" s="228"/>
      <c r="R246" s="229">
        <f>SUM(R247:R313)</f>
        <v>143.25582369999998</v>
      </c>
      <c r="S246" s="228"/>
      <c r="T246" s="230">
        <f>SUM(T247:T313)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1" t="s">
        <v>84</v>
      </c>
      <c r="AT246" s="232" t="s">
        <v>75</v>
      </c>
      <c r="AU246" s="232" t="s">
        <v>84</v>
      </c>
      <c r="AY246" s="231" t="s">
        <v>122</v>
      </c>
      <c r="BK246" s="233">
        <f>SUM(BK247:BK313)</f>
        <v>0</v>
      </c>
    </row>
    <row r="247" s="2" customFormat="1" ht="24.15" customHeight="1">
      <c r="A247" s="38"/>
      <c r="B247" s="39"/>
      <c r="C247" s="236" t="s">
        <v>412</v>
      </c>
      <c r="D247" s="236" t="s">
        <v>125</v>
      </c>
      <c r="E247" s="237" t="s">
        <v>413</v>
      </c>
      <c r="F247" s="238" t="s">
        <v>414</v>
      </c>
      <c r="G247" s="239" t="s">
        <v>253</v>
      </c>
      <c r="H247" s="240">
        <v>35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41</v>
      </c>
      <c r="O247" s="91"/>
      <c r="P247" s="246">
        <f>O247*H247</f>
        <v>0</v>
      </c>
      <c r="Q247" s="246">
        <v>0</v>
      </c>
      <c r="R247" s="246">
        <f>Q247*H247</f>
        <v>0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146</v>
      </c>
      <c r="AT247" s="248" t="s">
        <v>125</v>
      </c>
      <c r="AU247" s="248" t="s">
        <v>86</v>
      </c>
      <c r="AY247" s="17" t="s">
        <v>122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84</v>
      </c>
      <c r="BK247" s="249">
        <f>ROUND(I247*H247,2)</f>
        <v>0</v>
      </c>
      <c r="BL247" s="17" t="s">
        <v>146</v>
      </c>
      <c r="BM247" s="248" t="s">
        <v>415</v>
      </c>
    </row>
    <row r="248" s="13" customFormat="1">
      <c r="A248" s="13"/>
      <c r="B248" s="250"/>
      <c r="C248" s="251"/>
      <c r="D248" s="252" t="s">
        <v>131</v>
      </c>
      <c r="E248" s="253" t="s">
        <v>1</v>
      </c>
      <c r="F248" s="254" t="s">
        <v>416</v>
      </c>
      <c r="G248" s="251"/>
      <c r="H248" s="253" t="s">
        <v>1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131</v>
      </c>
      <c r="AU248" s="260" t="s">
        <v>86</v>
      </c>
      <c r="AV248" s="13" t="s">
        <v>84</v>
      </c>
      <c r="AW248" s="13" t="s">
        <v>32</v>
      </c>
      <c r="AX248" s="13" t="s">
        <v>76</v>
      </c>
      <c r="AY248" s="260" t="s">
        <v>122</v>
      </c>
    </row>
    <row r="249" s="13" customFormat="1">
      <c r="A249" s="13"/>
      <c r="B249" s="250"/>
      <c r="C249" s="251"/>
      <c r="D249" s="252" t="s">
        <v>131</v>
      </c>
      <c r="E249" s="253" t="s">
        <v>1</v>
      </c>
      <c r="F249" s="254" t="s">
        <v>417</v>
      </c>
      <c r="G249" s="251"/>
      <c r="H249" s="253" t="s">
        <v>1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131</v>
      </c>
      <c r="AU249" s="260" t="s">
        <v>86</v>
      </c>
      <c r="AV249" s="13" t="s">
        <v>84</v>
      </c>
      <c r="AW249" s="13" t="s">
        <v>32</v>
      </c>
      <c r="AX249" s="13" t="s">
        <v>76</v>
      </c>
      <c r="AY249" s="260" t="s">
        <v>122</v>
      </c>
    </row>
    <row r="250" s="14" customFormat="1">
      <c r="A250" s="14"/>
      <c r="B250" s="261"/>
      <c r="C250" s="262"/>
      <c r="D250" s="252" t="s">
        <v>131</v>
      </c>
      <c r="E250" s="263" t="s">
        <v>1</v>
      </c>
      <c r="F250" s="264" t="s">
        <v>382</v>
      </c>
      <c r="G250" s="262"/>
      <c r="H250" s="265">
        <v>35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131</v>
      </c>
      <c r="AU250" s="271" t="s">
        <v>86</v>
      </c>
      <c r="AV250" s="14" t="s">
        <v>86</v>
      </c>
      <c r="AW250" s="14" t="s">
        <v>32</v>
      </c>
      <c r="AX250" s="14" t="s">
        <v>84</v>
      </c>
      <c r="AY250" s="271" t="s">
        <v>122</v>
      </c>
    </row>
    <row r="251" s="2" customFormat="1" ht="24.15" customHeight="1">
      <c r="A251" s="38"/>
      <c r="B251" s="39"/>
      <c r="C251" s="236" t="s">
        <v>418</v>
      </c>
      <c r="D251" s="236" t="s">
        <v>125</v>
      </c>
      <c r="E251" s="237" t="s">
        <v>419</v>
      </c>
      <c r="F251" s="238" t="s">
        <v>420</v>
      </c>
      <c r="G251" s="239" t="s">
        <v>253</v>
      </c>
      <c r="H251" s="240">
        <v>468.75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41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146</v>
      </c>
      <c r="AT251" s="248" t="s">
        <v>125</v>
      </c>
      <c r="AU251" s="248" t="s">
        <v>86</v>
      </c>
      <c r="AY251" s="17" t="s">
        <v>122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84</v>
      </c>
      <c r="BK251" s="249">
        <f>ROUND(I251*H251,2)</f>
        <v>0</v>
      </c>
      <c r="BL251" s="17" t="s">
        <v>146</v>
      </c>
      <c r="BM251" s="248" t="s">
        <v>421</v>
      </c>
    </row>
    <row r="252" s="13" customFormat="1">
      <c r="A252" s="13"/>
      <c r="B252" s="250"/>
      <c r="C252" s="251"/>
      <c r="D252" s="252" t="s">
        <v>131</v>
      </c>
      <c r="E252" s="253" t="s">
        <v>1</v>
      </c>
      <c r="F252" s="254" t="s">
        <v>422</v>
      </c>
      <c r="G252" s="251"/>
      <c r="H252" s="253" t="s">
        <v>1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131</v>
      </c>
      <c r="AU252" s="260" t="s">
        <v>86</v>
      </c>
      <c r="AV252" s="13" t="s">
        <v>84</v>
      </c>
      <c r="AW252" s="13" t="s">
        <v>32</v>
      </c>
      <c r="AX252" s="13" t="s">
        <v>76</v>
      </c>
      <c r="AY252" s="260" t="s">
        <v>122</v>
      </c>
    </row>
    <row r="253" s="13" customFormat="1">
      <c r="A253" s="13"/>
      <c r="B253" s="250"/>
      <c r="C253" s="251"/>
      <c r="D253" s="252" t="s">
        <v>131</v>
      </c>
      <c r="E253" s="253" t="s">
        <v>1</v>
      </c>
      <c r="F253" s="254" t="s">
        <v>393</v>
      </c>
      <c r="G253" s="251"/>
      <c r="H253" s="253" t="s">
        <v>1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131</v>
      </c>
      <c r="AU253" s="260" t="s">
        <v>86</v>
      </c>
      <c r="AV253" s="13" t="s">
        <v>84</v>
      </c>
      <c r="AW253" s="13" t="s">
        <v>32</v>
      </c>
      <c r="AX253" s="13" t="s">
        <v>76</v>
      </c>
      <c r="AY253" s="260" t="s">
        <v>122</v>
      </c>
    </row>
    <row r="254" s="14" customFormat="1">
      <c r="A254" s="14"/>
      <c r="B254" s="261"/>
      <c r="C254" s="262"/>
      <c r="D254" s="252" t="s">
        <v>131</v>
      </c>
      <c r="E254" s="263" t="s">
        <v>1</v>
      </c>
      <c r="F254" s="264" t="s">
        <v>423</v>
      </c>
      <c r="G254" s="262"/>
      <c r="H254" s="265">
        <v>85.75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131</v>
      </c>
      <c r="AU254" s="271" t="s">
        <v>86</v>
      </c>
      <c r="AV254" s="14" t="s">
        <v>86</v>
      </c>
      <c r="AW254" s="14" t="s">
        <v>32</v>
      </c>
      <c r="AX254" s="14" t="s">
        <v>76</v>
      </c>
      <c r="AY254" s="271" t="s">
        <v>122</v>
      </c>
    </row>
    <row r="255" s="13" customFormat="1">
      <c r="A255" s="13"/>
      <c r="B255" s="250"/>
      <c r="C255" s="251"/>
      <c r="D255" s="252" t="s">
        <v>131</v>
      </c>
      <c r="E255" s="253" t="s">
        <v>1</v>
      </c>
      <c r="F255" s="254" t="s">
        <v>424</v>
      </c>
      <c r="G255" s="251"/>
      <c r="H255" s="253" t="s">
        <v>1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131</v>
      </c>
      <c r="AU255" s="260" t="s">
        <v>86</v>
      </c>
      <c r="AV255" s="13" t="s">
        <v>84</v>
      </c>
      <c r="AW255" s="13" t="s">
        <v>32</v>
      </c>
      <c r="AX255" s="13" t="s">
        <v>76</v>
      </c>
      <c r="AY255" s="260" t="s">
        <v>122</v>
      </c>
    </row>
    <row r="256" s="14" customFormat="1">
      <c r="A256" s="14"/>
      <c r="B256" s="261"/>
      <c r="C256" s="262"/>
      <c r="D256" s="252" t="s">
        <v>131</v>
      </c>
      <c r="E256" s="263" t="s">
        <v>1</v>
      </c>
      <c r="F256" s="264" t="s">
        <v>425</v>
      </c>
      <c r="G256" s="262"/>
      <c r="H256" s="265">
        <v>357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1" t="s">
        <v>131</v>
      </c>
      <c r="AU256" s="271" t="s">
        <v>86</v>
      </c>
      <c r="AV256" s="14" t="s">
        <v>86</v>
      </c>
      <c r="AW256" s="14" t="s">
        <v>32</v>
      </c>
      <c r="AX256" s="14" t="s">
        <v>76</v>
      </c>
      <c r="AY256" s="271" t="s">
        <v>122</v>
      </c>
    </row>
    <row r="257" s="13" customFormat="1">
      <c r="A257" s="13"/>
      <c r="B257" s="250"/>
      <c r="C257" s="251"/>
      <c r="D257" s="252" t="s">
        <v>131</v>
      </c>
      <c r="E257" s="253" t="s">
        <v>1</v>
      </c>
      <c r="F257" s="254" t="s">
        <v>426</v>
      </c>
      <c r="G257" s="251"/>
      <c r="H257" s="253" t="s">
        <v>1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131</v>
      </c>
      <c r="AU257" s="260" t="s">
        <v>86</v>
      </c>
      <c r="AV257" s="13" t="s">
        <v>84</v>
      </c>
      <c r="AW257" s="13" t="s">
        <v>32</v>
      </c>
      <c r="AX257" s="13" t="s">
        <v>76</v>
      </c>
      <c r="AY257" s="260" t="s">
        <v>122</v>
      </c>
    </row>
    <row r="258" s="14" customFormat="1">
      <c r="A258" s="14"/>
      <c r="B258" s="261"/>
      <c r="C258" s="262"/>
      <c r="D258" s="252" t="s">
        <v>131</v>
      </c>
      <c r="E258" s="263" t="s">
        <v>1</v>
      </c>
      <c r="F258" s="264" t="s">
        <v>338</v>
      </c>
      <c r="G258" s="262"/>
      <c r="H258" s="265">
        <v>26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131</v>
      </c>
      <c r="AU258" s="271" t="s">
        <v>86</v>
      </c>
      <c r="AV258" s="14" t="s">
        <v>86</v>
      </c>
      <c r="AW258" s="14" t="s">
        <v>32</v>
      </c>
      <c r="AX258" s="14" t="s">
        <v>76</v>
      </c>
      <c r="AY258" s="271" t="s">
        <v>122</v>
      </c>
    </row>
    <row r="259" s="15" customFormat="1">
      <c r="A259" s="15"/>
      <c r="B259" s="275"/>
      <c r="C259" s="276"/>
      <c r="D259" s="252" t="s">
        <v>131</v>
      </c>
      <c r="E259" s="277" t="s">
        <v>1</v>
      </c>
      <c r="F259" s="278" t="s">
        <v>216</v>
      </c>
      <c r="G259" s="276"/>
      <c r="H259" s="279">
        <v>468.75</v>
      </c>
      <c r="I259" s="280"/>
      <c r="J259" s="276"/>
      <c r="K259" s="276"/>
      <c r="L259" s="281"/>
      <c r="M259" s="282"/>
      <c r="N259" s="283"/>
      <c r="O259" s="283"/>
      <c r="P259" s="283"/>
      <c r="Q259" s="283"/>
      <c r="R259" s="283"/>
      <c r="S259" s="283"/>
      <c r="T259" s="28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5" t="s">
        <v>131</v>
      </c>
      <c r="AU259" s="285" t="s">
        <v>86</v>
      </c>
      <c r="AV259" s="15" t="s">
        <v>146</v>
      </c>
      <c r="AW259" s="15" t="s">
        <v>32</v>
      </c>
      <c r="AX259" s="15" t="s">
        <v>84</v>
      </c>
      <c r="AY259" s="285" t="s">
        <v>122</v>
      </c>
    </row>
    <row r="260" s="2" customFormat="1" ht="24.15" customHeight="1">
      <c r="A260" s="38"/>
      <c r="B260" s="39"/>
      <c r="C260" s="236" t="s">
        <v>427</v>
      </c>
      <c r="D260" s="236" t="s">
        <v>125</v>
      </c>
      <c r="E260" s="237" t="s">
        <v>419</v>
      </c>
      <c r="F260" s="238" t="s">
        <v>420</v>
      </c>
      <c r="G260" s="239" t="s">
        <v>253</v>
      </c>
      <c r="H260" s="240">
        <v>383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41</v>
      </c>
      <c r="O260" s="91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146</v>
      </c>
      <c r="AT260" s="248" t="s">
        <v>125</v>
      </c>
      <c r="AU260" s="248" t="s">
        <v>86</v>
      </c>
      <c r="AY260" s="17" t="s">
        <v>122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84</v>
      </c>
      <c r="BK260" s="249">
        <f>ROUND(I260*H260,2)</f>
        <v>0</v>
      </c>
      <c r="BL260" s="17" t="s">
        <v>146</v>
      </c>
      <c r="BM260" s="248" t="s">
        <v>428</v>
      </c>
    </row>
    <row r="261" s="13" customFormat="1">
      <c r="A261" s="13"/>
      <c r="B261" s="250"/>
      <c r="C261" s="251"/>
      <c r="D261" s="252" t="s">
        <v>131</v>
      </c>
      <c r="E261" s="253" t="s">
        <v>1</v>
      </c>
      <c r="F261" s="254" t="s">
        <v>416</v>
      </c>
      <c r="G261" s="251"/>
      <c r="H261" s="253" t="s">
        <v>1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131</v>
      </c>
      <c r="AU261" s="260" t="s">
        <v>86</v>
      </c>
      <c r="AV261" s="13" t="s">
        <v>84</v>
      </c>
      <c r="AW261" s="13" t="s">
        <v>32</v>
      </c>
      <c r="AX261" s="13" t="s">
        <v>76</v>
      </c>
      <c r="AY261" s="260" t="s">
        <v>122</v>
      </c>
    </row>
    <row r="262" s="13" customFormat="1">
      <c r="A262" s="13"/>
      <c r="B262" s="250"/>
      <c r="C262" s="251"/>
      <c r="D262" s="252" t="s">
        <v>131</v>
      </c>
      <c r="E262" s="253" t="s">
        <v>1</v>
      </c>
      <c r="F262" s="254" t="s">
        <v>424</v>
      </c>
      <c r="G262" s="251"/>
      <c r="H262" s="253" t="s">
        <v>1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131</v>
      </c>
      <c r="AU262" s="260" t="s">
        <v>86</v>
      </c>
      <c r="AV262" s="13" t="s">
        <v>84</v>
      </c>
      <c r="AW262" s="13" t="s">
        <v>32</v>
      </c>
      <c r="AX262" s="13" t="s">
        <v>76</v>
      </c>
      <c r="AY262" s="260" t="s">
        <v>122</v>
      </c>
    </row>
    <row r="263" s="14" customFormat="1">
      <c r="A263" s="14"/>
      <c r="B263" s="261"/>
      <c r="C263" s="262"/>
      <c r="D263" s="252" t="s">
        <v>131</v>
      </c>
      <c r="E263" s="263" t="s">
        <v>1</v>
      </c>
      <c r="F263" s="264" t="s">
        <v>425</v>
      </c>
      <c r="G263" s="262"/>
      <c r="H263" s="265">
        <v>357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1" t="s">
        <v>131</v>
      </c>
      <c r="AU263" s="271" t="s">
        <v>86</v>
      </c>
      <c r="AV263" s="14" t="s">
        <v>86</v>
      </c>
      <c r="AW263" s="14" t="s">
        <v>32</v>
      </c>
      <c r="AX263" s="14" t="s">
        <v>76</v>
      </c>
      <c r="AY263" s="271" t="s">
        <v>122</v>
      </c>
    </row>
    <row r="264" s="13" customFormat="1">
      <c r="A264" s="13"/>
      <c r="B264" s="250"/>
      <c r="C264" s="251"/>
      <c r="D264" s="252" t="s">
        <v>131</v>
      </c>
      <c r="E264" s="253" t="s">
        <v>1</v>
      </c>
      <c r="F264" s="254" t="s">
        <v>426</v>
      </c>
      <c r="G264" s="251"/>
      <c r="H264" s="253" t="s">
        <v>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131</v>
      </c>
      <c r="AU264" s="260" t="s">
        <v>86</v>
      </c>
      <c r="AV264" s="13" t="s">
        <v>84</v>
      </c>
      <c r="AW264" s="13" t="s">
        <v>32</v>
      </c>
      <c r="AX264" s="13" t="s">
        <v>76</v>
      </c>
      <c r="AY264" s="260" t="s">
        <v>122</v>
      </c>
    </row>
    <row r="265" s="14" customFormat="1">
      <c r="A265" s="14"/>
      <c r="B265" s="261"/>
      <c r="C265" s="262"/>
      <c r="D265" s="252" t="s">
        <v>131</v>
      </c>
      <c r="E265" s="263" t="s">
        <v>1</v>
      </c>
      <c r="F265" s="264" t="s">
        <v>338</v>
      </c>
      <c r="G265" s="262"/>
      <c r="H265" s="265">
        <v>26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131</v>
      </c>
      <c r="AU265" s="271" t="s">
        <v>86</v>
      </c>
      <c r="AV265" s="14" t="s">
        <v>86</v>
      </c>
      <c r="AW265" s="14" t="s">
        <v>32</v>
      </c>
      <c r="AX265" s="14" t="s">
        <v>76</v>
      </c>
      <c r="AY265" s="271" t="s">
        <v>122</v>
      </c>
    </row>
    <row r="266" s="15" customFormat="1">
      <c r="A266" s="15"/>
      <c r="B266" s="275"/>
      <c r="C266" s="276"/>
      <c r="D266" s="252" t="s">
        <v>131</v>
      </c>
      <c r="E266" s="277" t="s">
        <v>1</v>
      </c>
      <c r="F266" s="278" t="s">
        <v>216</v>
      </c>
      <c r="G266" s="276"/>
      <c r="H266" s="279">
        <v>383</v>
      </c>
      <c r="I266" s="280"/>
      <c r="J266" s="276"/>
      <c r="K266" s="276"/>
      <c r="L266" s="281"/>
      <c r="M266" s="282"/>
      <c r="N266" s="283"/>
      <c r="O266" s="283"/>
      <c r="P266" s="283"/>
      <c r="Q266" s="283"/>
      <c r="R266" s="283"/>
      <c r="S266" s="283"/>
      <c r="T266" s="28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5" t="s">
        <v>131</v>
      </c>
      <c r="AU266" s="285" t="s">
        <v>86</v>
      </c>
      <c r="AV266" s="15" t="s">
        <v>146</v>
      </c>
      <c r="AW266" s="15" t="s">
        <v>32</v>
      </c>
      <c r="AX266" s="15" t="s">
        <v>84</v>
      </c>
      <c r="AY266" s="285" t="s">
        <v>122</v>
      </c>
    </row>
    <row r="267" s="2" customFormat="1" ht="24.15" customHeight="1">
      <c r="A267" s="38"/>
      <c r="B267" s="39"/>
      <c r="C267" s="236" t="s">
        <v>429</v>
      </c>
      <c r="D267" s="236" t="s">
        <v>125</v>
      </c>
      <c r="E267" s="237" t="s">
        <v>430</v>
      </c>
      <c r="F267" s="238" t="s">
        <v>431</v>
      </c>
      <c r="G267" s="239" t="s">
        <v>253</v>
      </c>
      <c r="H267" s="240">
        <v>217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41</v>
      </c>
      <c r="O267" s="91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146</v>
      </c>
      <c r="AT267" s="248" t="s">
        <v>125</v>
      </c>
      <c r="AU267" s="248" t="s">
        <v>86</v>
      </c>
      <c r="AY267" s="17" t="s">
        <v>122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84</v>
      </c>
      <c r="BK267" s="249">
        <f>ROUND(I267*H267,2)</f>
        <v>0</v>
      </c>
      <c r="BL267" s="17" t="s">
        <v>146</v>
      </c>
      <c r="BM267" s="248" t="s">
        <v>432</v>
      </c>
    </row>
    <row r="268" s="13" customFormat="1">
      <c r="A268" s="13"/>
      <c r="B268" s="250"/>
      <c r="C268" s="251"/>
      <c r="D268" s="252" t="s">
        <v>131</v>
      </c>
      <c r="E268" s="253" t="s">
        <v>1</v>
      </c>
      <c r="F268" s="254" t="s">
        <v>433</v>
      </c>
      <c r="G268" s="251"/>
      <c r="H268" s="253" t="s">
        <v>1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0" t="s">
        <v>131</v>
      </c>
      <c r="AU268" s="260" t="s">
        <v>86</v>
      </c>
      <c r="AV268" s="13" t="s">
        <v>84</v>
      </c>
      <c r="AW268" s="13" t="s">
        <v>32</v>
      </c>
      <c r="AX268" s="13" t="s">
        <v>76</v>
      </c>
      <c r="AY268" s="260" t="s">
        <v>122</v>
      </c>
    </row>
    <row r="269" s="13" customFormat="1">
      <c r="A269" s="13"/>
      <c r="B269" s="250"/>
      <c r="C269" s="251"/>
      <c r="D269" s="252" t="s">
        <v>131</v>
      </c>
      <c r="E269" s="253" t="s">
        <v>1</v>
      </c>
      <c r="F269" s="254" t="s">
        <v>409</v>
      </c>
      <c r="G269" s="251"/>
      <c r="H269" s="253" t="s">
        <v>1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131</v>
      </c>
      <c r="AU269" s="260" t="s">
        <v>86</v>
      </c>
      <c r="AV269" s="13" t="s">
        <v>84</v>
      </c>
      <c r="AW269" s="13" t="s">
        <v>32</v>
      </c>
      <c r="AX269" s="13" t="s">
        <v>76</v>
      </c>
      <c r="AY269" s="260" t="s">
        <v>122</v>
      </c>
    </row>
    <row r="270" s="14" customFormat="1">
      <c r="A270" s="14"/>
      <c r="B270" s="261"/>
      <c r="C270" s="262"/>
      <c r="D270" s="252" t="s">
        <v>131</v>
      </c>
      <c r="E270" s="263" t="s">
        <v>1</v>
      </c>
      <c r="F270" s="264" t="s">
        <v>434</v>
      </c>
      <c r="G270" s="262"/>
      <c r="H270" s="265">
        <v>217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131</v>
      </c>
      <c r="AU270" s="271" t="s">
        <v>86</v>
      </c>
      <c r="AV270" s="14" t="s">
        <v>86</v>
      </c>
      <c r="AW270" s="14" t="s">
        <v>32</v>
      </c>
      <c r="AX270" s="14" t="s">
        <v>84</v>
      </c>
      <c r="AY270" s="271" t="s">
        <v>122</v>
      </c>
    </row>
    <row r="271" s="2" customFormat="1" ht="37.8" customHeight="1">
      <c r="A271" s="38"/>
      <c r="B271" s="39"/>
      <c r="C271" s="236" t="s">
        <v>435</v>
      </c>
      <c r="D271" s="236" t="s">
        <v>125</v>
      </c>
      <c r="E271" s="237" t="s">
        <v>436</v>
      </c>
      <c r="F271" s="238" t="s">
        <v>437</v>
      </c>
      <c r="G271" s="239" t="s">
        <v>253</v>
      </c>
      <c r="H271" s="240">
        <v>6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41</v>
      </c>
      <c r="O271" s="91"/>
      <c r="P271" s="246">
        <f>O271*H271</f>
        <v>0</v>
      </c>
      <c r="Q271" s="246">
        <v>0.46000000000000002</v>
      </c>
      <c r="R271" s="246">
        <f>Q271*H271</f>
        <v>2.7600000000000002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146</v>
      </c>
      <c r="AT271" s="248" t="s">
        <v>125</v>
      </c>
      <c r="AU271" s="248" t="s">
        <v>86</v>
      </c>
      <c r="AY271" s="17" t="s">
        <v>122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84</v>
      </c>
      <c r="BK271" s="249">
        <f>ROUND(I271*H271,2)</f>
        <v>0</v>
      </c>
      <c r="BL271" s="17" t="s">
        <v>146</v>
      </c>
      <c r="BM271" s="248" t="s">
        <v>438</v>
      </c>
    </row>
    <row r="272" s="14" customFormat="1">
      <c r="A272" s="14"/>
      <c r="B272" s="261"/>
      <c r="C272" s="262"/>
      <c r="D272" s="252" t="s">
        <v>131</v>
      </c>
      <c r="E272" s="263" t="s">
        <v>1</v>
      </c>
      <c r="F272" s="264" t="s">
        <v>286</v>
      </c>
      <c r="G272" s="262"/>
      <c r="H272" s="265">
        <v>6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131</v>
      </c>
      <c r="AU272" s="271" t="s">
        <v>86</v>
      </c>
      <c r="AV272" s="14" t="s">
        <v>86</v>
      </c>
      <c r="AW272" s="14" t="s">
        <v>32</v>
      </c>
      <c r="AX272" s="14" t="s">
        <v>84</v>
      </c>
      <c r="AY272" s="271" t="s">
        <v>122</v>
      </c>
    </row>
    <row r="273" s="2" customFormat="1" ht="37.8" customHeight="1">
      <c r="A273" s="38"/>
      <c r="B273" s="39"/>
      <c r="C273" s="236" t="s">
        <v>439</v>
      </c>
      <c r="D273" s="236" t="s">
        <v>125</v>
      </c>
      <c r="E273" s="237" t="s">
        <v>440</v>
      </c>
      <c r="F273" s="238" t="s">
        <v>441</v>
      </c>
      <c r="G273" s="239" t="s">
        <v>253</v>
      </c>
      <c r="H273" s="240">
        <v>6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41</v>
      </c>
      <c r="O273" s="91"/>
      <c r="P273" s="246">
        <f>O273*H273</f>
        <v>0</v>
      </c>
      <c r="Q273" s="246">
        <v>0.49985000000000002</v>
      </c>
      <c r="R273" s="246">
        <f>Q273*H273</f>
        <v>2.9991000000000003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146</v>
      </c>
      <c r="AT273" s="248" t="s">
        <v>125</v>
      </c>
      <c r="AU273" s="248" t="s">
        <v>86</v>
      </c>
      <c r="AY273" s="17" t="s">
        <v>122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84</v>
      </c>
      <c r="BK273" s="249">
        <f>ROUND(I273*H273,2)</f>
        <v>0</v>
      </c>
      <c r="BL273" s="17" t="s">
        <v>146</v>
      </c>
      <c r="BM273" s="248" t="s">
        <v>442</v>
      </c>
    </row>
    <row r="274" s="14" customFormat="1">
      <c r="A274" s="14"/>
      <c r="B274" s="261"/>
      <c r="C274" s="262"/>
      <c r="D274" s="252" t="s">
        <v>131</v>
      </c>
      <c r="E274" s="263" t="s">
        <v>1</v>
      </c>
      <c r="F274" s="264" t="s">
        <v>286</v>
      </c>
      <c r="G274" s="262"/>
      <c r="H274" s="265">
        <v>6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131</v>
      </c>
      <c r="AU274" s="271" t="s">
        <v>86</v>
      </c>
      <c r="AV274" s="14" t="s">
        <v>86</v>
      </c>
      <c r="AW274" s="14" t="s">
        <v>32</v>
      </c>
      <c r="AX274" s="14" t="s">
        <v>84</v>
      </c>
      <c r="AY274" s="271" t="s">
        <v>122</v>
      </c>
    </row>
    <row r="275" s="2" customFormat="1" ht="24.15" customHeight="1">
      <c r="A275" s="38"/>
      <c r="B275" s="39"/>
      <c r="C275" s="236" t="s">
        <v>443</v>
      </c>
      <c r="D275" s="236" t="s">
        <v>125</v>
      </c>
      <c r="E275" s="237" t="s">
        <v>444</v>
      </c>
      <c r="F275" s="238" t="s">
        <v>445</v>
      </c>
      <c r="G275" s="239" t="s">
        <v>253</v>
      </c>
      <c r="H275" s="240">
        <v>86</v>
      </c>
      <c r="I275" s="241"/>
      <c r="J275" s="242">
        <f>ROUND(I275*H275,2)</f>
        <v>0</v>
      </c>
      <c r="K275" s="243"/>
      <c r="L275" s="44"/>
      <c r="M275" s="244" t="s">
        <v>1</v>
      </c>
      <c r="N275" s="245" t="s">
        <v>41</v>
      </c>
      <c r="O275" s="91"/>
      <c r="P275" s="246">
        <f>O275*H275</f>
        <v>0</v>
      </c>
      <c r="Q275" s="246">
        <v>0</v>
      </c>
      <c r="R275" s="246">
        <f>Q275*H275</f>
        <v>0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146</v>
      </c>
      <c r="AT275" s="248" t="s">
        <v>125</v>
      </c>
      <c r="AU275" s="248" t="s">
        <v>86</v>
      </c>
      <c r="AY275" s="17" t="s">
        <v>122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84</v>
      </c>
      <c r="BK275" s="249">
        <f>ROUND(I275*H275,2)</f>
        <v>0</v>
      </c>
      <c r="BL275" s="17" t="s">
        <v>146</v>
      </c>
      <c r="BM275" s="248" t="s">
        <v>446</v>
      </c>
    </row>
    <row r="276" s="14" customFormat="1">
      <c r="A276" s="14"/>
      <c r="B276" s="261"/>
      <c r="C276" s="262"/>
      <c r="D276" s="252" t="s">
        <v>131</v>
      </c>
      <c r="E276" s="263" t="s">
        <v>1</v>
      </c>
      <c r="F276" s="264" t="s">
        <v>447</v>
      </c>
      <c r="G276" s="262"/>
      <c r="H276" s="265">
        <v>86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131</v>
      </c>
      <c r="AU276" s="271" t="s">
        <v>86</v>
      </c>
      <c r="AV276" s="14" t="s">
        <v>86</v>
      </c>
      <c r="AW276" s="14" t="s">
        <v>32</v>
      </c>
      <c r="AX276" s="14" t="s">
        <v>84</v>
      </c>
      <c r="AY276" s="271" t="s">
        <v>122</v>
      </c>
    </row>
    <row r="277" s="2" customFormat="1" ht="37.8" customHeight="1">
      <c r="A277" s="38"/>
      <c r="B277" s="39"/>
      <c r="C277" s="236" t="s">
        <v>448</v>
      </c>
      <c r="D277" s="236" t="s">
        <v>125</v>
      </c>
      <c r="E277" s="237" t="s">
        <v>449</v>
      </c>
      <c r="F277" s="238" t="s">
        <v>450</v>
      </c>
      <c r="G277" s="239" t="s">
        <v>253</v>
      </c>
      <c r="H277" s="240">
        <v>86</v>
      </c>
      <c r="I277" s="241"/>
      <c r="J277" s="242">
        <f>ROUND(I277*H277,2)</f>
        <v>0</v>
      </c>
      <c r="K277" s="243"/>
      <c r="L277" s="44"/>
      <c r="M277" s="244" t="s">
        <v>1</v>
      </c>
      <c r="N277" s="245" t="s">
        <v>41</v>
      </c>
      <c r="O277" s="91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146</v>
      </c>
      <c r="AT277" s="248" t="s">
        <v>125</v>
      </c>
      <c r="AU277" s="248" t="s">
        <v>86</v>
      </c>
      <c r="AY277" s="17" t="s">
        <v>122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84</v>
      </c>
      <c r="BK277" s="249">
        <f>ROUND(I277*H277,2)</f>
        <v>0</v>
      </c>
      <c r="BL277" s="17" t="s">
        <v>146</v>
      </c>
      <c r="BM277" s="248" t="s">
        <v>451</v>
      </c>
    </row>
    <row r="278" s="14" customFormat="1">
      <c r="A278" s="14"/>
      <c r="B278" s="261"/>
      <c r="C278" s="262"/>
      <c r="D278" s="252" t="s">
        <v>131</v>
      </c>
      <c r="E278" s="263" t="s">
        <v>1</v>
      </c>
      <c r="F278" s="264" t="s">
        <v>447</v>
      </c>
      <c r="G278" s="262"/>
      <c r="H278" s="265">
        <v>86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131</v>
      </c>
      <c r="AU278" s="271" t="s">
        <v>86</v>
      </c>
      <c r="AV278" s="14" t="s">
        <v>86</v>
      </c>
      <c r="AW278" s="14" t="s">
        <v>32</v>
      </c>
      <c r="AX278" s="14" t="s">
        <v>84</v>
      </c>
      <c r="AY278" s="271" t="s">
        <v>122</v>
      </c>
    </row>
    <row r="279" s="2" customFormat="1" ht="76.35" customHeight="1">
      <c r="A279" s="38"/>
      <c r="B279" s="39"/>
      <c r="C279" s="236" t="s">
        <v>452</v>
      </c>
      <c r="D279" s="236" t="s">
        <v>125</v>
      </c>
      <c r="E279" s="237" t="s">
        <v>453</v>
      </c>
      <c r="F279" s="238" t="s">
        <v>454</v>
      </c>
      <c r="G279" s="239" t="s">
        <v>253</v>
      </c>
      <c r="H279" s="240">
        <v>278</v>
      </c>
      <c r="I279" s="241"/>
      <c r="J279" s="242">
        <f>ROUND(I279*H279,2)</f>
        <v>0</v>
      </c>
      <c r="K279" s="243"/>
      <c r="L279" s="44"/>
      <c r="M279" s="244" t="s">
        <v>1</v>
      </c>
      <c r="N279" s="245" t="s">
        <v>41</v>
      </c>
      <c r="O279" s="91"/>
      <c r="P279" s="246">
        <f>O279*H279</f>
        <v>0</v>
      </c>
      <c r="Q279" s="246">
        <v>0.085650000000000004</v>
      </c>
      <c r="R279" s="246">
        <f>Q279*H279</f>
        <v>23.810700000000001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146</v>
      </c>
      <c r="AT279" s="248" t="s">
        <v>125</v>
      </c>
      <c r="AU279" s="248" t="s">
        <v>86</v>
      </c>
      <c r="AY279" s="17" t="s">
        <v>122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84</v>
      </c>
      <c r="BK279" s="249">
        <f>ROUND(I279*H279,2)</f>
        <v>0</v>
      </c>
      <c r="BL279" s="17" t="s">
        <v>146</v>
      </c>
      <c r="BM279" s="248" t="s">
        <v>455</v>
      </c>
    </row>
    <row r="280" s="13" customFormat="1">
      <c r="A280" s="13"/>
      <c r="B280" s="250"/>
      <c r="C280" s="251"/>
      <c r="D280" s="252" t="s">
        <v>131</v>
      </c>
      <c r="E280" s="253" t="s">
        <v>1</v>
      </c>
      <c r="F280" s="254" t="s">
        <v>456</v>
      </c>
      <c r="G280" s="251"/>
      <c r="H280" s="253" t="s">
        <v>1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131</v>
      </c>
      <c r="AU280" s="260" t="s">
        <v>86</v>
      </c>
      <c r="AV280" s="13" t="s">
        <v>84</v>
      </c>
      <c r="AW280" s="13" t="s">
        <v>32</v>
      </c>
      <c r="AX280" s="13" t="s">
        <v>76</v>
      </c>
      <c r="AY280" s="260" t="s">
        <v>122</v>
      </c>
    </row>
    <row r="281" s="14" customFormat="1">
      <c r="A281" s="14"/>
      <c r="B281" s="261"/>
      <c r="C281" s="262"/>
      <c r="D281" s="252" t="s">
        <v>131</v>
      </c>
      <c r="E281" s="263" t="s">
        <v>1</v>
      </c>
      <c r="F281" s="264" t="s">
        <v>382</v>
      </c>
      <c r="G281" s="262"/>
      <c r="H281" s="265">
        <v>35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1" t="s">
        <v>131</v>
      </c>
      <c r="AU281" s="271" t="s">
        <v>86</v>
      </c>
      <c r="AV281" s="14" t="s">
        <v>86</v>
      </c>
      <c r="AW281" s="14" t="s">
        <v>32</v>
      </c>
      <c r="AX281" s="14" t="s">
        <v>76</v>
      </c>
      <c r="AY281" s="271" t="s">
        <v>122</v>
      </c>
    </row>
    <row r="282" s="13" customFormat="1">
      <c r="A282" s="13"/>
      <c r="B282" s="250"/>
      <c r="C282" s="251"/>
      <c r="D282" s="252" t="s">
        <v>131</v>
      </c>
      <c r="E282" s="253" t="s">
        <v>1</v>
      </c>
      <c r="F282" s="254" t="s">
        <v>457</v>
      </c>
      <c r="G282" s="251"/>
      <c r="H282" s="253" t="s">
        <v>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131</v>
      </c>
      <c r="AU282" s="260" t="s">
        <v>86</v>
      </c>
      <c r="AV282" s="13" t="s">
        <v>84</v>
      </c>
      <c r="AW282" s="13" t="s">
        <v>32</v>
      </c>
      <c r="AX282" s="13" t="s">
        <v>76</v>
      </c>
      <c r="AY282" s="260" t="s">
        <v>122</v>
      </c>
    </row>
    <row r="283" s="14" customFormat="1">
      <c r="A283" s="14"/>
      <c r="B283" s="261"/>
      <c r="C283" s="262"/>
      <c r="D283" s="252" t="s">
        <v>131</v>
      </c>
      <c r="E283" s="263" t="s">
        <v>1</v>
      </c>
      <c r="F283" s="264" t="s">
        <v>458</v>
      </c>
      <c r="G283" s="262"/>
      <c r="H283" s="265">
        <v>243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131</v>
      </c>
      <c r="AU283" s="271" t="s">
        <v>86</v>
      </c>
      <c r="AV283" s="14" t="s">
        <v>86</v>
      </c>
      <c r="AW283" s="14" t="s">
        <v>32</v>
      </c>
      <c r="AX283" s="14" t="s">
        <v>76</v>
      </c>
      <c r="AY283" s="271" t="s">
        <v>122</v>
      </c>
    </row>
    <row r="284" s="15" customFormat="1">
      <c r="A284" s="15"/>
      <c r="B284" s="275"/>
      <c r="C284" s="276"/>
      <c r="D284" s="252" t="s">
        <v>131</v>
      </c>
      <c r="E284" s="277" t="s">
        <v>1</v>
      </c>
      <c r="F284" s="278" t="s">
        <v>216</v>
      </c>
      <c r="G284" s="276"/>
      <c r="H284" s="279">
        <v>278</v>
      </c>
      <c r="I284" s="280"/>
      <c r="J284" s="276"/>
      <c r="K284" s="276"/>
      <c r="L284" s="281"/>
      <c r="M284" s="282"/>
      <c r="N284" s="283"/>
      <c r="O284" s="283"/>
      <c r="P284" s="283"/>
      <c r="Q284" s="283"/>
      <c r="R284" s="283"/>
      <c r="S284" s="283"/>
      <c r="T284" s="28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5" t="s">
        <v>131</v>
      </c>
      <c r="AU284" s="285" t="s">
        <v>86</v>
      </c>
      <c r="AV284" s="15" t="s">
        <v>146</v>
      </c>
      <c r="AW284" s="15" t="s">
        <v>32</v>
      </c>
      <c r="AX284" s="15" t="s">
        <v>84</v>
      </c>
      <c r="AY284" s="285" t="s">
        <v>122</v>
      </c>
    </row>
    <row r="285" s="2" customFormat="1" ht="14.4" customHeight="1">
      <c r="A285" s="38"/>
      <c r="B285" s="39"/>
      <c r="C285" s="286" t="s">
        <v>459</v>
      </c>
      <c r="D285" s="286" t="s">
        <v>245</v>
      </c>
      <c r="E285" s="287" t="s">
        <v>460</v>
      </c>
      <c r="F285" s="288" t="s">
        <v>461</v>
      </c>
      <c r="G285" s="289" t="s">
        <v>253</v>
      </c>
      <c r="H285" s="290">
        <v>228.375</v>
      </c>
      <c r="I285" s="291"/>
      <c r="J285" s="292">
        <f>ROUND(I285*H285,2)</f>
        <v>0</v>
      </c>
      <c r="K285" s="293"/>
      <c r="L285" s="294"/>
      <c r="M285" s="295" t="s">
        <v>1</v>
      </c>
      <c r="N285" s="296" t="s">
        <v>41</v>
      </c>
      <c r="O285" s="91"/>
      <c r="P285" s="246">
        <f>O285*H285</f>
        <v>0</v>
      </c>
      <c r="Q285" s="246">
        <v>0.17599999999999999</v>
      </c>
      <c r="R285" s="246">
        <f>Q285*H285</f>
        <v>40.193999999999996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171</v>
      </c>
      <c r="AT285" s="248" t="s">
        <v>245</v>
      </c>
      <c r="AU285" s="248" t="s">
        <v>86</v>
      </c>
      <c r="AY285" s="17" t="s">
        <v>122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84</v>
      </c>
      <c r="BK285" s="249">
        <f>ROUND(I285*H285,2)</f>
        <v>0</v>
      </c>
      <c r="BL285" s="17" t="s">
        <v>146</v>
      </c>
      <c r="BM285" s="248" t="s">
        <v>462</v>
      </c>
    </row>
    <row r="286" s="14" customFormat="1">
      <c r="A286" s="14"/>
      <c r="B286" s="261"/>
      <c r="C286" s="262"/>
      <c r="D286" s="252" t="s">
        <v>131</v>
      </c>
      <c r="E286" s="263" t="s">
        <v>1</v>
      </c>
      <c r="F286" s="264" t="s">
        <v>463</v>
      </c>
      <c r="G286" s="262"/>
      <c r="H286" s="265">
        <v>225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131</v>
      </c>
      <c r="AU286" s="271" t="s">
        <v>86</v>
      </c>
      <c r="AV286" s="14" t="s">
        <v>86</v>
      </c>
      <c r="AW286" s="14" t="s">
        <v>32</v>
      </c>
      <c r="AX286" s="14" t="s">
        <v>84</v>
      </c>
      <c r="AY286" s="271" t="s">
        <v>122</v>
      </c>
    </row>
    <row r="287" s="14" customFormat="1">
      <c r="A287" s="14"/>
      <c r="B287" s="261"/>
      <c r="C287" s="262"/>
      <c r="D287" s="252" t="s">
        <v>131</v>
      </c>
      <c r="E287" s="262"/>
      <c r="F287" s="264" t="s">
        <v>464</v>
      </c>
      <c r="G287" s="262"/>
      <c r="H287" s="265">
        <v>228.375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1" t="s">
        <v>131</v>
      </c>
      <c r="AU287" s="271" t="s">
        <v>86</v>
      </c>
      <c r="AV287" s="14" t="s">
        <v>86</v>
      </c>
      <c r="AW287" s="14" t="s">
        <v>4</v>
      </c>
      <c r="AX287" s="14" t="s">
        <v>84</v>
      </c>
      <c r="AY287" s="271" t="s">
        <v>122</v>
      </c>
    </row>
    <row r="288" s="2" customFormat="1" ht="24.15" customHeight="1">
      <c r="A288" s="38"/>
      <c r="B288" s="39"/>
      <c r="C288" s="286" t="s">
        <v>465</v>
      </c>
      <c r="D288" s="286" t="s">
        <v>245</v>
      </c>
      <c r="E288" s="287" t="s">
        <v>466</v>
      </c>
      <c r="F288" s="288" t="s">
        <v>467</v>
      </c>
      <c r="G288" s="289" t="s">
        <v>253</v>
      </c>
      <c r="H288" s="290">
        <v>18.27</v>
      </c>
      <c r="I288" s="291"/>
      <c r="J288" s="292">
        <f>ROUND(I288*H288,2)</f>
        <v>0</v>
      </c>
      <c r="K288" s="293"/>
      <c r="L288" s="294"/>
      <c r="M288" s="295" t="s">
        <v>1</v>
      </c>
      <c r="N288" s="296" t="s">
        <v>41</v>
      </c>
      <c r="O288" s="91"/>
      <c r="P288" s="246">
        <f>O288*H288</f>
        <v>0</v>
      </c>
      <c r="Q288" s="246">
        <v>0.17499999999999999</v>
      </c>
      <c r="R288" s="246">
        <f>Q288*H288</f>
        <v>3.1972499999999999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171</v>
      </c>
      <c r="AT288" s="248" t="s">
        <v>245</v>
      </c>
      <c r="AU288" s="248" t="s">
        <v>86</v>
      </c>
      <c r="AY288" s="17" t="s">
        <v>122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84</v>
      </c>
      <c r="BK288" s="249">
        <f>ROUND(I288*H288,2)</f>
        <v>0</v>
      </c>
      <c r="BL288" s="17" t="s">
        <v>146</v>
      </c>
      <c r="BM288" s="248" t="s">
        <v>468</v>
      </c>
    </row>
    <row r="289" s="14" customFormat="1">
      <c r="A289" s="14"/>
      <c r="B289" s="261"/>
      <c r="C289" s="262"/>
      <c r="D289" s="252" t="s">
        <v>131</v>
      </c>
      <c r="E289" s="263" t="s">
        <v>1</v>
      </c>
      <c r="F289" s="264" t="s">
        <v>296</v>
      </c>
      <c r="G289" s="262"/>
      <c r="H289" s="265">
        <v>18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1" t="s">
        <v>131</v>
      </c>
      <c r="AU289" s="271" t="s">
        <v>86</v>
      </c>
      <c r="AV289" s="14" t="s">
        <v>86</v>
      </c>
      <c r="AW289" s="14" t="s">
        <v>32</v>
      </c>
      <c r="AX289" s="14" t="s">
        <v>84</v>
      </c>
      <c r="AY289" s="271" t="s">
        <v>122</v>
      </c>
    </row>
    <row r="290" s="14" customFormat="1">
      <c r="A290" s="14"/>
      <c r="B290" s="261"/>
      <c r="C290" s="262"/>
      <c r="D290" s="252" t="s">
        <v>131</v>
      </c>
      <c r="E290" s="262"/>
      <c r="F290" s="264" t="s">
        <v>469</v>
      </c>
      <c r="G290" s="262"/>
      <c r="H290" s="265">
        <v>18.27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131</v>
      </c>
      <c r="AU290" s="271" t="s">
        <v>86</v>
      </c>
      <c r="AV290" s="14" t="s">
        <v>86</v>
      </c>
      <c r="AW290" s="14" t="s">
        <v>4</v>
      </c>
      <c r="AX290" s="14" t="s">
        <v>84</v>
      </c>
      <c r="AY290" s="271" t="s">
        <v>122</v>
      </c>
    </row>
    <row r="291" s="2" customFormat="1" ht="76.35" customHeight="1">
      <c r="A291" s="38"/>
      <c r="B291" s="39"/>
      <c r="C291" s="236" t="s">
        <v>262</v>
      </c>
      <c r="D291" s="236" t="s">
        <v>125</v>
      </c>
      <c r="E291" s="237" t="s">
        <v>470</v>
      </c>
      <c r="F291" s="238" t="s">
        <v>471</v>
      </c>
      <c r="G291" s="239" t="s">
        <v>253</v>
      </c>
      <c r="H291" s="240">
        <v>55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41</v>
      </c>
      <c r="O291" s="91"/>
      <c r="P291" s="246">
        <f>O291*H291</f>
        <v>0</v>
      </c>
      <c r="Q291" s="246">
        <v>0.10362</v>
      </c>
      <c r="R291" s="246">
        <f>Q291*H291</f>
        <v>5.6991000000000005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146</v>
      </c>
      <c r="AT291" s="248" t="s">
        <v>125</v>
      </c>
      <c r="AU291" s="248" t="s">
        <v>86</v>
      </c>
      <c r="AY291" s="17" t="s">
        <v>122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84</v>
      </c>
      <c r="BK291" s="249">
        <f>ROUND(I291*H291,2)</f>
        <v>0</v>
      </c>
      <c r="BL291" s="17" t="s">
        <v>146</v>
      </c>
      <c r="BM291" s="248" t="s">
        <v>472</v>
      </c>
    </row>
    <row r="292" s="13" customFormat="1">
      <c r="A292" s="13"/>
      <c r="B292" s="250"/>
      <c r="C292" s="251"/>
      <c r="D292" s="252" t="s">
        <v>131</v>
      </c>
      <c r="E292" s="253" t="s">
        <v>1</v>
      </c>
      <c r="F292" s="254" t="s">
        <v>473</v>
      </c>
      <c r="G292" s="251"/>
      <c r="H292" s="253" t="s">
        <v>1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0" t="s">
        <v>131</v>
      </c>
      <c r="AU292" s="260" t="s">
        <v>86</v>
      </c>
      <c r="AV292" s="13" t="s">
        <v>84</v>
      </c>
      <c r="AW292" s="13" t="s">
        <v>32</v>
      </c>
      <c r="AX292" s="13" t="s">
        <v>76</v>
      </c>
      <c r="AY292" s="260" t="s">
        <v>122</v>
      </c>
    </row>
    <row r="293" s="14" customFormat="1">
      <c r="A293" s="14"/>
      <c r="B293" s="261"/>
      <c r="C293" s="262"/>
      <c r="D293" s="252" t="s">
        <v>131</v>
      </c>
      <c r="E293" s="263" t="s">
        <v>1</v>
      </c>
      <c r="F293" s="264" t="s">
        <v>308</v>
      </c>
      <c r="G293" s="262"/>
      <c r="H293" s="265">
        <v>55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131</v>
      </c>
      <c r="AU293" s="271" t="s">
        <v>86</v>
      </c>
      <c r="AV293" s="14" t="s">
        <v>86</v>
      </c>
      <c r="AW293" s="14" t="s">
        <v>32</v>
      </c>
      <c r="AX293" s="14" t="s">
        <v>84</v>
      </c>
      <c r="AY293" s="271" t="s">
        <v>122</v>
      </c>
    </row>
    <row r="294" s="2" customFormat="1" ht="14.4" customHeight="1">
      <c r="A294" s="38"/>
      <c r="B294" s="39"/>
      <c r="C294" s="286" t="s">
        <v>474</v>
      </c>
      <c r="D294" s="286" t="s">
        <v>245</v>
      </c>
      <c r="E294" s="287" t="s">
        <v>460</v>
      </c>
      <c r="F294" s="288" t="s">
        <v>461</v>
      </c>
      <c r="G294" s="289" t="s">
        <v>253</v>
      </c>
      <c r="H294" s="290">
        <v>53.085000000000001</v>
      </c>
      <c r="I294" s="291"/>
      <c r="J294" s="292">
        <f>ROUND(I294*H294,2)</f>
        <v>0</v>
      </c>
      <c r="K294" s="293"/>
      <c r="L294" s="294"/>
      <c r="M294" s="295" t="s">
        <v>1</v>
      </c>
      <c r="N294" s="296" t="s">
        <v>41</v>
      </c>
      <c r="O294" s="91"/>
      <c r="P294" s="246">
        <f>O294*H294</f>
        <v>0</v>
      </c>
      <c r="Q294" s="246">
        <v>0.17599999999999999</v>
      </c>
      <c r="R294" s="246">
        <f>Q294*H294</f>
        <v>9.3429599999999997</v>
      </c>
      <c r="S294" s="246">
        <v>0</v>
      </c>
      <c r="T294" s="24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171</v>
      </c>
      <c r="AT294" s="248" t="s">
        <v>245</v>
      </c>
      <c r="AU294" s="248" t="s">
        <v>86</v>
      </c>
      <c r="AY294" s="17" t="s">
        <v>122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84</v>
      </c>
      <c r="BK294" s="249">
        <f>ROUND(I294*H294,2)</f>
        <v>0</v>
      </c>
      <c r="BL294" s="17" t="s">
        <v>146</v>
      </c>
      <c r="BM294" s="248" t="s">
        <v>475</v>
      </c>
    </row>
    <row r="295" s="14" customFormat="1">
      <c r="A295" s="14"/>
      <c r="B295" s="261"/>
      <c r="C295" s="262"/>
      <c r="D295" s="252" t="s">
        <v>131</v>
      </c>
      <c r="E295" s="263" t="s">
        <v>1</v>
      </c>
      <c r="F295" s="264" t="s">
        <v>476</v>
      </c>
      <c r="G295" s="262"/>
      <c r="H295" s="265">
        <v>52.299999999999997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131</v>
      </c>
      <c r="AU295" s="271" t="s">
        <v>86</v>
      </c>
      <c r="AV295" s="14" t="s">
        <v>86</v>
      </c>
      <c r="AW295" s="14" t="s">
        <v>32</v>
      </c>
      <c r="AX295" s="14" t="s">
        <v>84</v>
      </c>
      <c r="AY295" s="271" t="s">
        <v>122</v>
      </c>
    </row>
    <row r="296" s="14" customFormat="1">
      <c r="A296" s="14"/>
      <c r="B296" s="261"/>
      <c r="C296" s="262"/>
      <c r="D296" s="252" t="s">
        <v>131</v>
      </c>
      <c r="E296" s="262"/>
      <c r="F296" s="264" t="s">
        <v>477</v>
      </c>
      <c r="G296" s="262"/>
      <c r="H296" s="265">
        <v>53.085000000000001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131</v>
      </c>
      <c r="AU296" s="271" t="s">
        <v>86</v>
      </c>
      <c r="AV296" s="14" t="s">
        <v>86</v>
      </c>
      <c r="AW296" s="14" t="s">
        <v>4</v>
      </c>
      <c r="AX296" s="14" t="s">
        <v>84</v>
      </c>
      <c r="AY296" s="271" t="s">
        <v>122</v>
      </c>
    </row>
    <row r="297" s="2" customFormat="1" ht="14.4" customHeight="1">
      <c r="A297" s="38"/>
      <c r="B297" s="39"/>
      <c r="C297" s="286" t="s">
        <v>478</v>
      </c>
      <c r="D297" s="286" t="s">
        <v>245</v>
      </c>
      <c r="E297" s="287" t="s">
        <v>479</v>
      </c>
      <c r="F297" s="288" t="s">
        <v>480</v>
      </c>
      <c r="G297" s="289" t="s">
        <v>253</v>
      </c>
      <c r="H297" s="290">
        <v>2.7410000000000001</v>
      </c>
      <c r="I297" s="291"/>
      <c r="J297" s="292">
        <f>ROUND(I297*H297,2)</f>
        <v>0</v>
      </c>
      <c r="K297" s="293"/>
      <c r="L297" s="294"/>
      <c r="M297" s="295" t="s">
        <v>1</v>
      </c>
      <c r="N297" s="296" t="s">
        <v>41</v>
      </c>
      <c r="O297" s="91"/>
      <c r="P297" s="246">
        <f>O297*H297</f>
        <v>0</v>
      </c>
      <c r="Q297" s="246">
        <v>0.17599999999999999</v>
      </c>
      <c r="R297" s="246">
        <f>Q297*H297</f>
        <v>0.48241600000000001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171</v>
      </c>
      <c r="AT297" s="248" t="s">
        <v>245</v>
      </c>
      <c r="AU297" s="248" t="s">
        <v>86</v>
      </c>
      <c r="AY297" s="17" t="s">
        <v>122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84</v>
      </c>
      <c r="BK297" s="249">
        <f>ROUND(I297*H297,2)</f>
        <v>0</v>
      </c>
      <c r="BL297" s="17" t="s">
        <v>146</v>
      </c>
      <c r="BM297" s="248" t="s">
        <v>481</v>
      </c>
    </row>
    <row r="298" s="13" customFormat="1">
      <c r="A298" s="13"/>
      <c r="B298" s="250"/>
      <c r="C298" s="251"/>
      <c r="D298" s="252" t="s">
        <v>131</v>
      </c>
      <c r="E298" s="253" t="s">
        <v>1</v>
      </c>
      <c r="F298" s="254" t="s">
        <v>482</v>
      </c>
      <c r="G298" s="251"/>
      <c r="H298" s="253" t="s">
        <v>1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0" t="s">
        <v>131</v>
      </c>
      <c r="AU298" s="260" t="s">
        <v>86</v>
      </c>
      <c r="AV298" s="13" t="s">
        <v>84</v>
      </c>
      <c r="AW298" s="13" t="s">
        <v>32</v>
      </c>
      <c r="AX298" s="13" t="s">
        <v>76</v>
      </c>
      <c r="AY298" s="260" t="s">
        <v>122</v>
      </c>
    </row>
    <row r="299" s="14" customFormat="1">
      <c r="A299" s="14"/>
      <c r="B299" s="261"/>
      <c r="C299" s="262"/>
      <c r="D299" s="252" t="s">
        <v>131</v>
      </c>
      <c r="E299" s="263" t="s">
        <v>1</v>
      </c>
      <c r="F299" s="264" t="s">
        <v>483</v>
      </c>
      <c r="G299" s="262"/>
      <c r="H299" s="265">
        <v>2.7000000000000002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1" t="s">
        <v>131</v>
      </c>
      <c r="AU299" s="271" t="s">
        <v>86</v>
      </c>
      <c r="AV299" s="14" t="s">
        <v>86</v>
      </c>
      <c r="AW299" s="14" t="s">
        <v>32</v>
      </c>
      <c r="AX299" s="14" t="s">
        <v>84</v>
      </c>
      <c r="AY299" s="271" t="s">
        <v>122</v>
      </c>
    </row>
    <row r="300" s="14" customFormat="1">
      <c r="A300" s="14"/>
      <c r="B300" s="261"/>
      <c r="C300" s="262"/>
      <c r="D300" s="252" t="s">
        <v>131</v>
      </c>
      <c r="E300" s="262"/>
      <c r="F300" s="264" t="s">
        <v>484</v>
      </c>
      <c r="G300" s="262"/>
      <c r="H300" s="265">
        <v>2.7410000000000001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131</v>
      </c>
      <c r="AU300" s="271" t="s">
        <v>86</v>
      </c>
      <c r="AV300" s="14" t="s">
        <v>86</v>
      </c>
      <c r="AW300" s="14" t="s">
        <v>4</v>
      </c>
      <c r="AX300" s="14" t="s">
        <v>84</v>
      </c>
      <c r="AY300" s="271" t="s">
        <v>122</v>
      </c>
    </row>
    <row r="301" s="2" customFormat="1" ht="62.7" customHeight="1">
      <c r="A301" s="38"/>
      <c r="B301" s="39"/>
      <c r="C301" s="236" t="s">
        <v>485</v>
      </c>
      <c r="D301" s="236" t="s">
        <v>125</v>
      </c>
      <c r="E301" s="237" t="s">
        <v>486</v>
      </c>
      <c r="F301" s="238" t="s">
        <v>487</v>
      </c>
      <c r="G301" s="239" t="s">
        <v>253</v>
      </c>
      <c r="H301" s="240">
        <v>302</v>
      </c>
      <c r="I301" s="241"/>
      <c r="J301" s="242">
        <f>ROUND(I301*H301,2)</f>
        <v>0</v>
      </c>
      <c r="K301" s="243"/>
      <c r="L301" s="44"/>
      <c r="M301" s="244" t="s">
        <v>1</v>
      </c>
      <c r="N301" s="245" t="s">
        <v>41</v>
      </c>
      <c r="O301" s="91"/>
      <c r="P301" s="246">
        <f>O301*H301</f>
        <v>0</v>
      </c>
      <c r="Q301" s="246">
        <v>0.098000000000000004</v>
      </c>
      <c r="R301" s="246">
        <f>Q301*H301</f>
        <v>29.596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146</v>
      </c>
      <c r="AT301" s="248" t="s">
        <v>125</v>
      </c>
      <c r="AU301" s="248" t="s">
        <v>86</v>
      </c>
      <c r="AY301" s="17" t="s">
        <v>122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84</v>
      </c>
      <c r="BK301" s="249">
        <f>ROUND(I301*H301,2)</f>
        <v>0</v>
      </c>
      <c r="BL301" s="17" t="s">
        <v>146</v>
      </c>
      <c r="BM301" s="248" t="s">
        <v>488</v>
      </c>
    </row>
    <row r="302" s="14" customFormat="1">
      <c r="A302" s="14"/>
      <c r="B302" s="261"/>
      <c r="C302" s="262"/>
      <c r="D302" s="252" t="s">
        <v>131</v>
      </c>
      <c r="E302" s="263" t="s">
        <v>1</v>
      </c>
      <c r="F302" s="264" t="s">
        <v>489</v>
      </c>
      <c r="G302" s="262"/>
      <c r="H302" s="265">
        <v>302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131</v>
      </c>
      <c r="AU302" s="271" t="s">
        <v>86</v>
      </c>
      <c r="AV302" s="14" t="s">
        <v>86</v>
      </c>
      <c r="AW302" s="14" t="s">
        <v>32</v>
      </c>
      <c r="AX302" s="14" t="s">
        <v>84</v>
      </c>
      <c r="AY302" s="271" t="s">
        <v>122</v>
      </c>
    </row>
    <row r="303" s="2" customFormat="1" ht="24.15" customHeight="1">
      <c r="A303" s="38"/>
      <c r="B303" s="39"/>
      <c r="C303" s="286" t="s">
        <v>490</v>
      </c>
      <c r="D303" s="286" t="s">
        <v>245</v>
      </c>
      <c r="E303" s="287" t="s">
        <v>491</v>
      </c>
      <c r="F303" s="288" t="s">
        <v>492</v>
      </c>
      <c r="G303" s="289" t="s">
        <v>253</v>
      </c>
      <c r="H303" s="290">
        <v>295.36500000000001</v>
      </c>
      <c r="I303" s="291"/>
      <c r="J303" s="292">
        <f>ROUND(I303*H303,2)</f>
        <v>0</v>
      </c>
      <c r="K303" s="293"/>
      <c r="L303" s="294"/>
      <c r="M303" s="295" t="s">
        <v>1</v>
      </c>
      <c r="N303" s="296" t="s">
        <v>41</v>
      </c>
      <c r="O303" s="91"/>
      <c r="P303" s="246">
        <f>O303*H303</f>
        <v>0</v>
      </c>
      <c r="Q303" s="246">
        <v>0.027</v>
      </c>
      <c r="R303" s="246">
        <f>Q303*H303</f>
        <v>7.9748549999999998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171</v>
      </c>
      <c r="AT303" s="248" t="s">
        <v>245</v>
      </c>
      <c r="AU303" s="248" t="s">
        <v>86</v>
      </c>
      <c r="AY303" s="17" t="s">
        <v>122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84</v>
      </c>
      <c r="BK303" s="249">
        <f>ROUND(I303*H303,2)</f>
        <v>0</v>
      </c>
      <c r="BL303" s="17" t="s">
        <v>146</v>
      </c>
      <c r="BM303" s="248" t="s">
        <v>493</v>
      </c>
    </row>
    <row r="304" s="14" customFormat="1">
      <c r="A304" s="14"/>
      <c r="B304" s="261"/>
      <c r="C304" s="262"/>
      <c r="D304" s="252" t="s">
        <v>131</v>
      </c>
      <c r="E304" s="263" t="s">
        <v>1</v>
      </c>
      <c r="F304" s="264" t="s">
        <v>494</v>
      </c>
      <c r="G304" s="262"/>
      <c r="H304" s="265">
        <v>291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131</v>
      </c>
      <c r="AU304" s="271" t="s">
        <v>86</v>
      </c>
      <c r="AV304" s="14" t="s">
        <v>86</v>
      </c>
      <c r="AW304" s="14" t="s">
        <v>32</v>
      </c>
      <c r="AX304" s="14" t="s">
        <v>84</v>
      </c>
      <c r="AY304" s="271" t="s">
        <v>122</v>
      </c>
    </row>
    <row r="305" s="14" customFormat="1">
      <c r="A305" s="14"/>
      <c r="B305" s="261"/>
      <c r="C305" s="262"/>
      <c r="D305" s="252" t="s">
        <v>131</v>
      </c>
      <c r="E305" s="262"/>
      <c r="F305" s="264" t="s">
        <v>495</v>
      </c>
      <c r="G305" s="262"/>
      <c r="H305" s="265">
        <v>295.36500000000001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131</v>
      </c>
      <c r="AU305" s="271" t="s">
        <v>86</v>
      </c>
      <c r="AV305" s="14" t="s">
        <v>86</v>
      </c>
      <c r="AW305" s="14" t="s">
        <v>4</v>
      </c>
      <c r="AX305" s="14" t="s">
        <v>84</v>
      </c>
      <c r="AY305" s="271" t="s">
        <v>122</v>
      </c>
    </row>
    <row r="306" s="2" customFormat="1" ht="24.15" customHeight="1">
      <c r="A306" s="38"/>
      <c r="B306" s="39"/>
      <c r="C306" s="286" t="s">
        <v>308</v>
      </c>
      <c r="D306" s="286" t="s">
        <v>245</v>
      </c>
      <c r="E306" s="287" t="s">
        <v>496</v>
      </c>
      <c r="F306" s="288" t="s">
        <v>497</v>
      </c>
      <c r="G306" s="289" t="s">
        <v>253</v>
      </c>
      <c r="H306" s="290">
        <v>11.164999999999999</v>
      </c>
      <c r="I306" s="291"/>
      <c r="J306" s="292">
        <f>ROUND(I306*H306,2)</f>
        <v>0</v>
      </c>
      <c r="K306" s="293"/>
      <c r="L306" s="294"/>
      <c r="M306" s="295" t="s">
        <v>1</v>
      </c>
      <c r="N306" s="296" t="s">
        <v>41</v>
      </c>
      <c r="O306" s="91"/>
      <c r="P306" s="246">
        <f>O306*H306</f>
        <v>0</v>
      </c>
      <c r="Q306" s="246">
        <v>0.084379999999999997</v>
      </c>
      <c r="R306" s="246">
        <f>Q306*H306</f>
        <v>0.94210269999999985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171</v>
      </c>
      <c r="AT306" s="248" t="s">
        <v>245</v>
      </c>
      <c r="AU306" s="248" t="s">
        <v>86</v>
      </c>
      <c r="AY306" s="17" t="s">
        <v>122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84</v>
      </c>
      <c r="BK306" s="249">
        <f>ROUND(I306*H306,2)</f>
        <v>0</v>
      </c>
      <c r="BL306" s="17" t="s">
        <v>146</v>
      </c>
      <c r="BM306" s="248" t="s">
        <v>498</v>
      </c>
    </row>
    <row r="307" s="14" customFormat="1">
      <c r="A307" s="14"/>
      <c r="B307" s="261"/>
      <c r="C307" s="262"/>
      <c r="D307" s="252" t="s">
        <v>131</v>
      </c>
      <c r="E307" s="263" t="s">
        <v>1</v>
      </c>
      <c r="F307" s="264" t="s">
        <v>256</v>
      </c>
      <c r="G307" s="262"/>
      <c r="H307" s="265">
        <v>11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131</v>
      </c>
      <c r="AU307" s="271" t="s">
        <v>86</v>
      </c>
      <c r="AV307" s="14" t="s">
        <v>86</v>
      </c>
      <c r="AW307" s="14" t="s">
        <v>32</v>
      </c>
      <c r="AX307" s="14" t="s">
        <v>84</v>
      </c>
      <c r="AY307" s="271" t="s">
        <v>122</v>
      </c>
    </row>
    <row r="308" s="14" customFormat="1">
      <c r="A308" s="14"/>
      <c r="B308" s="261"/>
      <c r="C308" s="262"/>
      <c r="D308" s="252" t="s">
        <v>131</v>
      </c>
      <c r="E308" s="262"/>
      <c r="F308" s="264" t="s">
        <v>499</v>
      </c>
      <c r="G308" s="262"/>
      <c r="H308" s="265">
        <v>11.164999999999999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131</v>
      </c>
      <c r="AU308" s="271" t="s">
        <v>86</v>
      </c>
      <c r="AV308" s="14" t="s">
        <v>86</v>
      </c>
      <c r="AW308" s="14" t="s">
        <v>4</v>
      </c>
      <c r="AX308" s="14" t="s">
        <v>84</v>
      </c>
      <c r="AY308" s="271" t="s">
        <v>122</v>
      </c>
    </row>
    <row r="309" s="2" customFormat="1" ht="24.15" customHeight="1">
      <c r="A309" s="38"/>
      <c r="B309" s="39"/>
      <c r="C309" s="236" t="s">
        <v>500</v>
      </c>
      <c r="D309" s="236" t="s">
        <v>125</v>
      </c>
      <c r="E309" s="237" t="s">
        <v>501</v>
      </c>
      <c r="F309" s="238" t="s">
        <v>502</v>
      </c>
      <c r="G309" s="239" t="s">
        <v>303</v>
      </c>
      <c r="H309" s="240">
        <v>173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41</v>
      </c>
      <c r="O309" s="91"/>
      <c r="P309" s="246">
        <f>O309*H309</f>
        <v>0</v>
      </c>
      <c r="Q309" s="246">
        <v>0.0035999999999999999</v>
      </c>
      <c r="R309" s="246">
        <f>Q309*H309</f>
        <v>0.62280000000000002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146</v>
      </c>
      <c r="AT309" s="248" t="s">
        <v>125</v>
      </c>
      <c r="AU309" s="248" t="s">
        <v>86</v>
      </c>
      <c r="AY309" s="17" t="s">
        <v>122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84</v>
      </c>
      <c r="BK309" s="249">
        <f>ROUND(I309*H309,2)</f>
        <v>0</v>
      </c>
      <c r="BL309" s="17" t="s">
        <v>146</v>
      </c>
      <c r="BM309" s="248" t="s">
        <v>503</v>
      </c>
    </row>
    <row r="310" s="13" customFormat="1">
      <c r="A310" s="13"/>
      <c r="B310" s="250"/>
      <c r="C310" s="251"/>
      <c r="D310" s="252" t="s">
        <v>131</v>
      </c>
      <c r="E310" s="253" t="s">
        <v>1</v>
      </c>
      <c r="F310" s="254" t="s">
        <v>504</v>
      </c>
      <c r="G310" s="251"/>
      <c r="H310" s="253" t="s">
        <v>1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0" t="s">
        <v>131</v>
      </c>
      <c r="AU310" s="260" t="s">
        <v>86</v>
      </c>
      <c r="AV310" s="13" t="s">
        <v>84</v>
      </c>
      <c r="AW310" s="13" t="s">
        <v>32</v>
      </c>
      <c r="AX310" s="13" t="s">
        <v>76</v>
      </c>
      <c r="AY310" s="260" t="s">
        <v>122</v>
      </c>
    </row>
    <row r="311" s="14" customFormat="1">
      <c r="A311" s="14"/>
      <c r="B311" s="261"/>
      <c r="C311" s="262"/>
      <c r="D311" s="252" t="s">
        <v>131</v>
      </c>
      <c r="E311" s="263" t="s">
        <v>1</v>
      </c>
      <c r="F311" s="264" t="s">
        <v>313</v>
      </c>
      <c r="G311" s="262"/>
      <c r="H311" s="265">
        <v>173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1" t="s">
        <v>131</v>
      </c>
      <c r="AU311" s="271" t="s">
        <v>86</v>
      </c>
      <c r="AV311" s="14" t="s">
        <v>86</v>
      </c>
      <c r="AW311" s="14" t="s">
        <v>32</v>
      </c>
      <c r="AX311" s="14" t="s">
        <v>84</v>
      </c>
      <c r="AY311" s="271" t="s">
        <v>122</v>
      </c>
    </row>
    <row r="312" s="2" customFormat="1" ht="37.8" customHeight="1">
      <c r="A312" s="38"/>
      <c r="B312" s="39"/>
      <c r="C312" s="236" t="s">
        <v>505</v>
      </c>
      <c r="D312" s="236" t="s">
        <v>125</v>
      </c>
      <c r="E312" s="237" t="s">
        <v>506</v>
      </c>
      <c r="F312" s="238" t="s">
        <v>507</v>
      </c>
      <c r="G312" s="239" t="s">
        <v>253</v>
      </c>
      <c r="H312" s="240">
        <v>151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41</v>
      </c>
      <c r="O312" s="91"/>
      <c r="P312" s="246">
        <f>O312*H312</f>
        <v>0</v>
      </c>
      <c r="Q312" s="246">
        <v>0.10353999999999999</v>
      </c>
      <c r="R312" s="246">
        <f>Q312*H312</f>
        <v>15.634539999999999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146</v>
      </c>
      <c r="AT312" s="248" t="s">
        <v>125</v>
      </c>
      <c r="AU312" s="248" t="s">
        <v>86</v>
      </c>
      <c r="AY312" s="17" t="s">
        <v>122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84</v>
      </c>
      <c r="BK312" s="249">
        <f>ROUND(I312*H312,2)</f>
        <v>0</v>
      </c>
      <c r="BL312" s="17" t="s">
        <v>146</v>
      </c>
      <c r="BM312" s="248" t="s">
        <v>508</v>
      </c>
    </row>
    <row r="313" s="14" customFormat="1">
      <c r="A313" s="14"/>
      <c r="B313" s="261"/>
      <c r="C313" s="262"/>
      <c r="D313" s="252" t="s">
        <v>131</v>
      </c>
      <c r="E313" s="263" t="s">
        <v>1</v>
      </c>
      <c r="F313" s="264" t="s">
        <v>509</v>
      </c>
      <c r="G313" s="262"/>
      <c r="H313" s="265">
        <v>151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131</v>
      </c>
      <c r="AU313" s="271" t="s">
        <v>86</v>
      </c>
      <c r="AV313" s="14" t="s">
        <v>86</v>
      </c>
      <c r="AW313" s="14" t="s">
        <v>32</v>
      </c>
      <c r="AX313" s="14" t="s">
        <v>84</v>
      </c>
      <c r="AY313" s="271" t="s">
        <v>122</v>
      </c>
    </row>
    <row r="314" s="12" customFormat="1" ht="22.8" customHeight="1">
      <c r="A314" s="12"/>
      <c r="B314" s="220"/>
      <c r="C314" s="221"/>
      <c r="D314" s="222" t="s">
        <v>75</v>
      </c>
      <c r="E314" s="234" t="s">
        <v>171</v>
      </c>
      <c r="F314" s="234" t="s">
        <v>510</v>
      </c>
      <c r="G314" s="221"/>
      <c r="H314" s="221"/>
      <c r="I314" s="224"/>
      <c r="J314" s="235">
        <f>BK314</f>
        <v>0</v>
      </c>
      <c r="K314" s="221"/>
      <c r="L314" s="226"/>
      <c r="M314" s="227"/>
      <c r="N314" s="228"/>
      <c r="O314" s="228"/>
      <c r="P314" s="229">
        <f>SUM(P315:P320)</f>
        <v>0</v>
      </c>
      <c r="Q314" s="228"/>
      <c r="R314" s="229">
        <f>SUM(R315:R320)</f>
        <v>0.0093022000000000001</v>
      </c>
      <c r="S314" s="228"/>
      <c r="T314" s="230">
        <f>SUM(T315:T320)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31" t="s">
        <v>84</v>
      </c>
      <c r="AT314" s="232" t="s">
        <v>75</v>
      </c>
      <c r="AU314" s="232" t="s">
        <v>84</v>
      </c>
      <c r="AY314" s="231" t="s">
        <v>122</v>
      </c>
      <c r="BK314" s="233">
        <f>SUM(BK315:BK320)</f>
        <v>0</v>
      </c>
    </row>
    <row r="315" s="2" customFormat="1" ht="24.15" customHeight="1">
      <c r="A315" s="38"/>
      <c r="B315" s="39"/>
      <c r="C315" s="236" t="s">
        <v>511</v>
      </c>
      <c r="D315" s="236" t="s">
        <v>125</v>
      </c>
      <c r="E315" s="237" t="s">
        <v>512</v>
      </c>
      <c r="F315" s="238" t="s">
        <v>513</v>
      </c>
      <c r="G315" s="239" t="s">
        <v>303</v>
      </c>
      <c r="H315" s="240">
        <v>6.5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41</v>
      </c>
      <c r="O315" s="91"/>
      <c r="P315" s="246">
        <f>O315*H315</f>
        <v>0</v>
      </c>
      <c r="Q315" s="246">
        <v>1.0000000000000001E-05</v>
      </c>
      <c r="R315" s="246">
        <f>Q315*H315</f>
        <v>6.5000000000000008E-05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146</v>
      </c>
      <c r="AT315" s="248" t="s">
        <v>125</v>
      </c>
      <c r="AU315" s="248" t="s">
        <v>86</v>
      </c>
      <c r="AY315" s="17" t="s">
        <v>122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84</v>
      </c>
      <c r="BK315" s="249">
        <f>ROUND(I315*H315,2)</f>
        <v>0</v>
      </c>
      <c r="BL315" s="17" t="s">
        <v>146</v>
      </c>
      <c r="BM315" s="248" t="s">
        <v>514</v>
      </c>
    </row>
    <row r="316" s="13" customFormat="1">
      <c r="A316" s="13"/>
      <c r="B316" s="250"/>
      <c r="C316" s="251"/>
      <c r="D316" s="252" t="s">
        <v>131</v>
      </c>
      <c r="E316" s="253" t="s">
        <v>1</v>
      </c>
      <c r="F316" s="254" t="s">
        <v>515</v>
      </c>
      <c r="G316" s="251"/>
      <c r="H316" s="253" t="s">
        <v>1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131</v>
      </c>
      <c r="AU316" s="260" t="s">
        <v>86</v>
      </c>
      <c r="AV316" s="13" t="s">
        <v>84</v>
      </c>
      <c r="AW316" s="13" t="s">
        <v>32</v>
      </c>
      <c r="AX316" s="13" t="s">
        <v>76</v>
      </c>
      <c r="AY316" s="260" t="s">
        <v>122</v>
      </c>
    </row>
    <row r="317" s="14" customFormat="1">
      <c r="A317" s="14"/>
      <c r="B317" s="261"/>
      <c r="C317" s="262"/>
      <c r="D317" s="252" t="s">
        <v>131</v>
      </c>
      <c r="E317" s="263" t="s">
        <v>1</v>
      </c>
      <c r="F317" s="264" t="s">
        <v>516</v>
      </c>
      <c r="G317" s="262"/>
      <c r="H317" s="265">
        <v>6.5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131</v>
      </c>
      <c r="AU317" s="271" t="s">
        <v>86</v>
      </c>
      <c r="AV317" s="14" t="s">
        <v>86</v>
      </c>
      <c r="AW317" s="14" t="s">
        <v>32</v>
      </c>
      <c r="AX317" s="14" t="s">
        <v>84</v>
      </c>
      <c r="AY317" s="271" t="s">
        <v>122</v>
      </c>
    </row>
    <row r="318" s="2" customFormat="1" ht="24.15" customHeight="1">
      <c r="A318" s="38"/>
      <c r="B318" s="39"/>
      <c r="C318" s="286" t="s">
        <v>517</v>
      </c>
      <c r="D318" s="286" t="s">
        <v>245</v>
      </c>
      <c r="E318" s="287" t="s">
        <v>518</v>
      </c>
      <c r="F318" s="288" t="s">
        <v>519</v>
      </c>
      <c r="G318" s="289" t="s">
        <v>303</v>
      </c>
      <c r="H318" s="290">
        <v>6.5979999999999999</v>
      </c>
      <c r="I318" s="291"/>
      <c r="J318" s="292">
        <f>ROUND(I318*H318,2)</f>
        <v>0</v>
      </c>
      <c r="K318" s="293"/>
      <c r="L318" s="294"/>
      <c r="M318" s="295" t="s">
        <v>1</v>
      </c>
      <c r="N318" s="296" t="s">
        <v>41</v>
      </c>
      <c r="O318" s="91"/>
      <c r="P318" s="246">
        <f>O318*H318</f>
        <v>0</v>
      </c>
      <c r="Q318" s="246">
        <v>0.0014</v>
      </c>
      <c r="R318" s="246">
        <f>Q318*H318</f>
        <v>0.0092371999999999992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171</v>
      </c>
      <c r="AT318" s="248" t="s">
        <v>245</v>
      </c>
      <c r="AU318" s="248" t="s">
        <v>86</v>
      </c>
      <c r="AY318" s="17" t="s">
        <v>122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84</v>
      </c>
      <c r="BK318" s="249">
        <f>ROUND(I318*H318,2)</f>
        <v>0</v>
      </c>
      <c r="BL318" s="17" t="s">
        <v>146</v>
      </c>
      <c r="BM318" s="248" t="s">
        <v>520</v>
      </c>
    </row>
    <row r="319" s="14" customFormat="1">
      <c r="A319" s="14"/>
      <c r="B319" s="261"/>
      <c r="C319" s="262"/>
      <c r="D319" s="252" t="s">
        <v>131</v>
      </c>
      <c r="E319" s="263" t="s">
        <v>1</v>
      </c>
      <c r="F319" s="264" t="s">
        <v>516</v>
      </c>
      <c r="G319" s="262"/>
      <c r="H319" s="265">
        <v>6.5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131</v>
      </c>
      <c r="AU319" s="271" t="s">
        <v>86</v>
      </c>
      <c r="AV319" s="14" t="s">
        <v>86</v>
      </c>
      <c r="AW319" s="14" t="s">
        <v>32</v>
      </c>
      <c r="AX319" s="14" t="s">
        <v>84</v>
      </c>
      <c r="AY319" s="271" t="s">
        <v>122</v>
      </c>
    </row>
    <row r="320" s="14" customFormat="1">
      <c r="A320" s="14"/>
      <c r="B320" s="261"/>
      <c r="C320" s="262"/>
      <c r="D320" s="252" t="s">
        <v>131</v>
      </c>
      <c r="E320" s="262"/>
      <c r="F320" s="264" t="s">
        <v>521</v>
      </c>
      <c r="G320" s="262"/>
      <c r="H320" s="265">
        <v>6.5979999999999999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131</v>
      </c>
      <c r="AU320" s="271" t="s">
        <v>86</v>
      </c>
      <c r="AV320" s="14" t="s">
        <v>86</v>
      </c>
      <c r="AW320" s="14" t="s">
        <v>4</v>
      </c>
      <c r="AX320" s="14" t="s">
        <v>84</v>
      </c>
      <c r="AY320" s="271" t="s">
        <v>122</v>
      </c>
    </row>
    <row r="321" s="12" customFormat="1" ht="22.8" customHeight="1">
      <c r="A321" s="12"/>
      <c r="B321" s="220"/>
      <c r="C321" s="221"/>
      <c r="D321" s="222" t="s">
        <v>75</v>
      </c>
      <c r="E321" s="234" t="s">
        <v>180</v>
      </c>
      <c r="F321" s="234" t="s">
        <v>522</v>
      </c>
      <c r="G321" s="221"/>
      <c r="H321" s="221"/>
      <c r="I321" s="224"/>
      <c r="J321" s="235">
        <f>BK321</f>
        <v>0</v>
      </c>
      <c r="K321" s="221"/>
      <c r="L321" s="226"/>
      <c r="M321" s="227"/>
      <c r="N321" s="228"/>
      <c r="O321" s="228"/>
      <c r="P321" s="229">
        <f>SUM(P322:P396)</f>
        <v>0</v>
      </c>
      <c r="Q321" s="228"/>
      <c r="R321" s="229">
        <f>SUM(R322:R396)</f>
        <v>65.899427749999987</v>
      </c>
      <c r="S321" s="228"/>
      <c r="T321" s="230">
        <f>SUM(T322:T396)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31" t="s">
        <v>84</v>
      </c>
      <c r="AT321" s="232" t="s">
        <v>75</v>
      </c>
      <c r="AU321" s="232" t="s">
        <v>84</v>
      </c>
      <c r="AY321" s="231" t="s">
        <v>122</v>
      </c>
      <c r="BK321" s="233">
        <f>SUM(BK322:BK396)</f>
        <v>0</v>
      </c>
    </row>
    <row r="322" s="2" customFormat="1" ht="24.15" customHeight="1">
      <c r="A322" s="38"/>
      <c r="B322" s="39"/>
      <c r="C322" s="236" t="s">
        <v>523</v>
      </c>
      <c r="D322" s="236" t="s">
        <v>125</v>
      </c>
      <c r="E322" s="237" t="s">
        <v>524</v>
      </c>
      <c r="F322" s="238" t="s">
        <v>525</v>
      </c>
      <c r="G322" s="239" t="s">
        <v>321</v>
      </c>
      <c r="H322" s="240">
        <v>14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41</v>
      </c>
      <c r="O322" s="91"/>
      <c r="P322" s="246">
        <f>O322*H322</f>
        <v>0</v>
      </c>
      <c r="Q322" s="246">
        <v>0.00069999999999999999</v>
      </c>
      <c r="R322" s="246">
        <f>Q322*H322</f>
        <v>0.0097999999999999997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146</v>
      </c>
      <c r="AT322" s="248" t="s">
        <v>125</v>
      </c>
      <c r="AU322" s="248" t="s">
        <v>86</v>
      </c>
      <c r="AY322" s="17" t="s">
        <v>122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84</v>
      </c>
      <c r="BK322" s="249">
        <f>ROUND(I322*H322,2)</f>
        <v>0</v>
      </c>
      <c r="BL322" s="17" t="s">
        <v>146</v>
      </c>
      <c r="BM322" s="248" t="s">
        <v>526</v>
      </c>
    </row>
    <row r="323" s="13" customFormat="1">
      <c r="A323" s="13"/>
      <c r="B323" s="250"/>
      <c r="C323" s="251"/>
      <c r="D323" s="252" t="s">
        <v>131</v>
      </c>
      <c r="E323" s="253" t="s">
        <v>1</v>
      </c>
      <c r="F323" s="254" t="s">
        <v>527</v>
      </c>
      <c r="G323" s="251"/>
      <c r="H323" s="253" t="s">
        <v>1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0" t="s">
        <v>131</v>
      </c>
      <c r="AU323" s="260" t="s">
        <v>86</v>
      </c>
      <c r="AV323" s="13" t="s">
        <v>84</v>
      </c>
      <c r="AW323" s="13" t="s">
        <v>32</v>
      </c>
      <c r="AX323" s="13" t="s">
        <v>76</v>
      </c>
      <c r="AY323" s="260" t="s">
        <v>122</v>
      </c>
    </row>
    <row r="324" s="14" customFormat="1">
      <c r="A324" s="14"/>
      <c r="B324" s="261"/>
      <c r="C324" s="262"/>
      <c r="D324" s="252" t="s">
        <v>131</v>
      </c>
      <c r="E324" s="263" t="s">
        <v>1</v>
      </c>
      <c r="F324" s="264" t="s">
        <v>528</v>
      </c>
      <c r="G324" s="262"/>
      <c r="H324" s="265">
        <v>14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1" t="s">
        <v>131</v>
      </c>
      <c r="AU324" s="271" t="s">
        <v>86</v>
      </c>
      <c r="AV324" s="14" t="s">
        <v>86</v>
      </c>
      <c r="AW324" s="14" t="s">
        <v>32</v>
      </c>
      <c r="AX324" s="14" t="s">
        <v>84</v>
      </c>
      <c r="AY324" s="271" t="s">
        <v>122</v>
      </c>
    </row>
    <row r="325" s="2" customFormat="1" ht="24.15" customHeight="1">
      <c r="A325" s="38"/>
      <c r="B325" s="39"/>
      <c r="C325" s="286" t="s">
        <v>529</v>
      </c>
      <c r="D325" s="286" t="s">
        <v>245</v>
      </c>
      <c r="E325" s="287" t="s">
        <v>530</v>
      </c>
      <c r="F325" s="288" t="s">
        <v>531</v>
      </c>
      <c r="G325" s="289" t="s">
        <v>321</v>
      </c>
      <c r="H325" s="290">
        <v>4</v>
      </c>
      <c r="I325" s="291"/>
      <c r="J325" s="292">
        <f>ROUND(I325*H325,2)</f>
        <v>0</v>
      </c>
      <c r="K325" s="293"/>
      <c r="L325" s="294"/>
      <c r="M325" s="295" t="s">
        <v>1</v>
      </c>
      <c r="N325" s="296" t="s">
        <v>41</v>
      </c>
      <c r="O325" s="91"/>
      <c r="P325" s="246">
        <f>O325*H325</f>
        <v>0</v>
      </c>
      <c r="Q325" s="246">
        <v>0.0035000000000000001</v>
      </c>
      <c r="R325" s="246">
        <f>Q325*H325</f>
        <v>0.014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171</v>
      </c>
      <c r="AT325" s="248" t="s">
        <v>245</v>
      </c>
      <c r="AU325" s="248" t="s">
        <v>86</v>
      </c>
      <c r="AY325" s="17" t="s">
        <v>122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84</v>
      </c>
      <c r="BK325" s="249">
        <f>ROUND(I325*H325,2)</f>
        <v>0</v>
      </c>
      <c r="BL325" s="17" t="s">
        <v>146</v>
      </c>
      <c r="BM325" s="248" t="s">
        <v>532</v>
      </c>
    </row>
    <row r="326" s="13" customFormat="1">
      <c r="A326" s="13"/>
      <c r="B326" s="250"/>
      <c r="C326" s="251"/>
      <c r="D326" s="252" t="s">
        <v>131</v>
      </c>
      <c r="E326" s="253" t="s">
        <v>1</v>
      </c>
      <c r="F326" s="254" t="s">
        <v>533</v>
      </c>
      <c r="G326" s="251"/>
      <c r="H326" s="253" t="s">
        <v>1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0" t="s">
        <v>131</v>
      </c>
      <c r="AU326" s="260" t="s">
        <v>86</v>
      </c>
      <c r="AV326" s="13" t="s">
        <v>84</v>
      </c>
      <c r="AW326" s="13" t="s">
        <v>32</v>
      </c>
      <c r="AX326" s="13" t="s">
        <v>76</v>
      </c>
      <c r="AY326" s="260" t="s">
        <v>122</v>
      </c>
    </row>
    <row r="327" s="14" customFormat="1">
      <c r="A327" s="14"/>
      <c r="B327" s="261"/>
      <c r="C327" s="262"/>
      <c r="D327" s="252" t="s">
        <v>131</v>
      </c>
      <c r="E327" s="263" t="s">
        <v>1</v>
      </c>
      <c r="F327" s="264" t="s">
        <v>84</v>
      </c>
      <c r="G327" s="262"/>
      <c r="H327" s="265">
        <v>1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131</v>
      </c>
      <c r="AU327" s="271" t="s">
        <v>86</v>
      </c>
      <c r="AV327" s="14" t="s">
        <v>86</v>
      </c>
      <c r="AW327" s="14" t="s">
        <v>32</v>
      </c>
      <c r="AX327" s="14" t="s">
        <v>76</v>
      </c>
      <c r="AY327" s="271" t="s">
        <v>122</v>
      </c>
    </row>
    <row r="328" s="13" customFormat="1">
      <c r="A328" s="13"/>
      <c r="B328" s="250"/>
      <c r="C328" s="251"/>
      <c r="D328" s="252" t="s">
        <v>131</v>
      </c>
      <c r="E328" s="253" t="s">
        <v>1</v>
      </c>
      <c r="F328" s="254" t="s">
        <v>534</v>
      </c>
      <c r="G328" s="251"/>
      <c r="H328" s="253" t="s">
        <v>1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131</v>
      </c>
      <c r="AU328" s="260" t="s">
        <v>86</v>
      </c>
      <c r="AV328" s="13" t="s">
        <v>84</v>
      </c>
      <c r="AW328" s="13" t="s">
        <v>32</v>
      </c>
      <c r="AX328" s="13" t="s">
        <v>76</v>
      </c>
      <c r="AY328" s="260" t="s">
        <v>122</v>
      </c>
    </row>
    <row r="329" s="14" customFormat="1">
      <c r="A329" s="14"/>
      <c r="B329" s="261"/>
      <c r="C329" s="262"/>
      <c r="D329" s="252" t="s">
        <v>131</v>
      </c>
      <c r="E329" s="263" t="s">
        <v>1</v>
      </c>
      <c r="F329" s="264" t="s">
        <v>138</v>
      </c>
      <c r="G329" s="262"/>
      <c r="H329" s="265">
        <v>3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131</v>
      </c>
      <c r="AU329" s="271" t="s">
        <v>86</v>
      </c>
      <c r="AV329" s="14" t="s">
        <v>86</v>
      </c>
      <c r="AW329" s="14" t="s">
        <v>32</v>
      </c>
      <c r="AX329" s="14" t="s">
        <v>76</v>
      </c>
      <c r="AY329" s="271" t="s">
        <v>122</v>
      </c>
    </row>
    <row r="330" s="15" customFormat="1">
      <c r="A330" s="15"/>
      <c r="B330" s="275"/>
      <c r="C330" s="276"/>
      <c r="D330" s="252" t="s">
        <v>131</v>
      </c>
      <c r="E330" s="277" t="s">
        <v>1</v>
      </c>
      <c r="F330" s="278" t="s">
        <v>216</v>
      </c>
      <c r="G330" s="276"/>
      <c r="H330" s="279">
        <v>4</v>
      </c>
      <c r="I330" s="280"/>
      <c r="J330" s="276"/>
      <c r="K330" s="276"/>
      <c r="L330" s="281"/>
      <c r="M330" s="282"/>
      <c r="N330" s="283"/>
      <c r="O330" s="283"/>
      <c r="P330" s="283"/>
      <c r="Q330" s="283"/>
      <c r="R330" s="283"/>
      <c r="S330" s="283"/>
      <c r="T330" s="28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5" t="s">
        <v>131</v>
      </c>
      <c r="AU330" s="285" t="s">
        <v>86</v>
      </c>
      <c r="AV330" s="15" t="s">
        <v>146</v>
      </c>
      <c r="AW330" s="15" t="s">
        <v>32</v>
      </c>
      <c r="AX330" s="15" t="s">
        <v>84</v>
      </c>
      <c r="AY330" s="285" t="s">
        <v>122</v>
      </c>
    </row>
    <row r="331" s="2" customFormat="1" ht="14.4" customHeight="1">
      <c r="A331" s="38"/>
      <c r="B331" s="39"/>
      <c r="C331" s="286" t="s">
        <v>535</v>
      </c>
      <c r="D331" s="286" t="s">
        <v>245</v>
      </c>
      <c r="E331" s="287" t="s">
        <v>536</v>
      </c>
      <c r="F331" s="288" t="s">
        <v>537</v>
      </c>
      <c r="G331" s="289" t="s">
        <v>321</v>
      </c>
      <c r="H331" s="290">
        <v>4</v>
      </c>
      <c r="I331" s="291"/>
      <c r="J331" s="292">
        <f>ROUND(I331*H331,2)</f>
        <v>0</v>
      </c>
      <c r="K331" s="293"/>
      <c r="L331" s="294"/>
      <c r="M331" s="295" t="s">
        <v>1</v>
      </c>
      <c r="N331" s="296" t="s">
        <v>41</v>
      </c>
      <c r="O331" s="91"/>
      <c r="P331" s="246">
        <f>O331*H331</f>
        <v>0</v>
      </c>
      <c r="Q331" s="246">
        <v>0.00089999999999999998</v>
      </c>
      <c r="R331" s="246">
        <f>Q331*H331</f>
        <v>0.0035999999999999999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171</v>
      </c>
      <c r="AT331" s="248" t="s">
        <v>245</v>
      </c>
      <c r="AU331" s="248" t="s">
        <v>86</v>
      </c>
      <c r="AY331" s="17" t="s">
        <v>122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84</v>
      </c>
      <c r="BK331" s="249">
        <f>ROUND(I331*H331,2)</f>
        <v>0</v>
      </c>
      <c r="BL331" s="17" t="s">
        <v>146</v>
      </c>
      <c r="BM331" s="248" t="s">
        <v>538</v>
      </c>
    </row>
    <row r="332" s="13" customFormat="1">
      <c r="A332" s="13"/>
      <c r="B332" s="250"/>
      <c r="C332" s="251"/>
      <c r="D332" s="252" t="s">
        <v>131</v>
      </c>
      <c r="E332" s="253" t="s">
        <v>1</v>
      </c>
      <c r="F332" s="254" t="s">
        <v>539</v>
      </c>
      <c r="G332" s="251"/>
      <c r="H332" s="253" t="s">
        <v>1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131</v>
      </c>
      <c r="AU332" s="260" t="s">
        <v>86</v>
      </c>
      <c r="AV332" s="13" t="s">
        <v>84</v>
      </c>
      <c r="AW332" s="13" t="s">
        <v>32</v>
      </c>
      <c r="AX332" s="13" t="s">
        <v>76</v>
      </c>
      <c r="AY332" s="260" t="s">
        <v>122</v>
      </c>
    </row>
    <row r="333" s="14" customFormat="1">
      <c r="A333" s="14"/>
      <c r="B333" s="261"/>
      <c r="C333" s="262"/>
      <c r="D333" s="252" t="s">
        <v>131</v>
      </c>
      <c r="E333" s="263" t="s">
        <v>1</v>
      </c>
      <c r="F333" s="264" t="s">
        <v>138</v>
      </c>
      <c r="G333" s="262"/>
      <c r="H333" s="265">
        <v>3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1" t="s">
        <v>131</v>
      </c>
      <c r="AU333" s="271" t="s">
        <v>86</v>
      </c>
      <c r="AV333" s="14" t="s">
        <v>86</v>
      </c>
      <c r="AW333" s="14" t="s">
        <v>32</v>
      </c>
      <c r="AX333" s="14" t="s">
        <v>76</v>
      </c>
      <c r="AY333" s="271" t="s">
        <v>122</v>
      </c>
    </row>
    <row r="334" s="13" customFormat="1">
      <c r="A334" s="13"/>
      <c r="B334" s="250"/>
      <c r="C334" s="251"/>
      <c r="D334" s="252" t="s">
        <v>131</v>
      </c>
      <c r="E334" s="253" t="s">
        <v>1</v>
      </c>
      <c r="F334" s="254" t="s">
        <v>540</v>
      </c>
      <c r="G334" s="251"/>
      <c r="H334" s="253" t="s">
        <v>1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131</v>
      </c>
      <c r="AU334" s="260" t="s">
        <v>86</v>
      </c>
      <c r="AV334" s="13" t="s">
        <v>84</v>
      </c>
      <c r="AW334" s="13" t="s">
        <v>32</v>
      </c>
      <c r="AX334" s="13" t="s">
        <v>76</v>
      </c>
      <c r="AY334" s="260" t="s">
        <v>122</v>
      </c>
    </row>
    <row r="335" s="14" customFormat="1">
      <c r="A335" s="14"/>
      <c r="B335" s="261"/>
      <c r="C335" s="262"/>
      <c r="D335" s="252" t="s">
        <v>131</v>
      </c>
      <c r="E335" s="263" t="s">
        <v>1</v>
      </c>
      <c r="F335" s="264" t="s">
        <v>84</v>
      </c>
      <c r="G335" s="262"/>
      <c r="H335" s="265">
        <v>1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131</v>
      </c>
      <c r="AU335" s="271" t="s">
        <v>86</v>
      </c>
      <c r="AV335" s="14" t="s">
        <v>86</v>
      </c>
      <c r="AW335" s="14" t="s">
        <v>32</v>
      </c>
      <c r="AX335" s="14" t="s">
        <v>76</v>
      </c>
      <c r="AY335" s="271" t="s">
        <v>122</v>
      </c>
    </row>
    <row r="336" s="15" customFormat="1">
      <c r="A336" s="15"/>
      <c r="B336" s="275"/>
      <c r="C336" s="276"/>
      <c r="D336" s="252" t="s">
        <v>131</v>
      </c>
      <c r="E336" s="277" t="s">
        <v>1</v>
      </c>
      <c r="F336" s="278" t="s">
        <v>216</v>
      </c>
      <c r="G336" s="276"/>
      <c r="H336" s="279">
        <v>4</v>
      </c>
      <c r="I336" s="280"/>
      <c r="J336" s="276"/>
      <c r="K336" s="276"/>
      <c r="L336" s="281"/>
      <c r="M336" s="282"/>
      <c r="N336" s="283"/>
      <c r="O336" s="283"/>
      <c r="P336" s="283"/>
      <c r="Q336" s="283"/>
      <c r="R336" s="283"/>
      <c r="S336" s="283"/>
      <c r="T336" s="28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5" t="s">
        <v>131</v>
      </c>
      <c r="AU336" s="285" t="s">
        <v>86</v>
      </c>
      <c r="AV336" s="15" t="s">
        <v>146</v>
      </c>
      <c r="AW336" s="15" t="s">
        <v>32</v>
      </c>
      <c r="AX336" s="15" t="s">
        <v>84</v>
      </c>
      <c r="AY336" s="285" t="s">
        <v>122</v>
      </c>
    </row>
    <row r="337" s="2" customFormat="1" ht="14.4" customHeight="1">
      <c r="A337" s="38"/>
      <c r="B337" s="39"/>
      <c r="C337" s="286" t="s">
        <v>541</v>
      </c>
      <c r="D337" s="286" t="s">
        <v>245</v>
      </c>
      <c r="E337" s="287" t="s">
        <v>542</v>
      </c>
      <c r="F337" s="288" t="s">
        <v>543</v>
      </c>
      <c r="G337" s="289" t="s">
        <v>321</v>
      </c>
      <c r="H337" s="290">
        <v>3</v>
      </c>
      <c r="I337" s="291"/>
      <c r="J337" s="292">
        <f>ROUND(I337*H337,2)</f>
        <v>0</v>
      </c>
      <c r="K337" s="293"/>
      <c r="L337" s="294"/>
      <c r="M337" s="295" t="s">
        <v>1</v>
      </c>
      <c r="N337" s="296" t="s">
        <v>41</v>
      </c>
      <c r="O337" s="91"/>
      <c r="P337" s="246">
        <f>O337*H337</f>
        <v>0</v>
      </c>
      <c r="Q337" s="246">
        <v>0.0016999999999999999</v>
      </c>
      <c r="R337" s="246">
        <f>Q337*H337</f>
        <v>0.0050999999999999995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171</v>
      </c>
      <c r="AT337" s="248" t="s">
        <v>245</v>
      </c>
      <c r="AU337" s="248" t="s">
        <v>86</v>
      </c>
      <c r="AY337" s="17" t="s">
        <v>122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84</v>
      </c>
      <c r="BK337" s="249">
        <f>ROUND(I337*H337,2)</f>
        <v>0</v>
      </c>
      <c r="BL337" s="17" t="s">
        <v>146</v>
      </c>
      <c r="BM337" s="248" t="s">
        <v>544</v>
      </c>
    </row>
    <row r="338" s="13" customFormat="1">
      <c r="A338" s="13"/>
      <c r="B338" s="250"/>
      <c r="C338" s="251"/>
      <c r="D338" s="252" t="s">
        <v>131</v>
      </c>
      <c r="E338" s="253" t="s">
        <v>1</v>
      </c>
      <c r="F338" s="254" t="s">
        <v>545</v>
      </c>
      <c r="G338" s="251"/>
      <c r="H338" s="253" t="s">
        <v>1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0" t="s">
        <v>131</v>
      </c>
      <c r="AU338" s="260" t="s">
        <v>86</v>
      </c>
      <c r="AV338" s="13" t="s">
        <v>84</v>
      </c>
      <c r="AW338" s="13" t="s">
        <v>32</v>
      </c>
      <c r="AX338" s="13" t="s">
        <v>76</v>
      </c>
      <c r="AY338" s="260" t="s">
        <v>122</v>
      </c>
    </row>
    <row r="339" s="14" customFormat="1">
      <c r="A339" s="14"/>
      <c r="B339" s="261"/>
      <c r="C339" s="262"/>
      <c r="D339" s="252" t="s">
        <v>131</v>
      </c>
      <c r="E339" s="263" t="s">
        <v>1</v>
      </c>
      <c r="F339" s="264" t="s">
        <v>138</v>
      </c>
      <c r="G339" s="262"/>
      <c r="H339" s="265">
        <v>3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1" t="s">
        <v>131</v>
      </c>
      <c r="AU339" s="271" t="s">
        <v>86</v>
      </c>
      <c r="AV339" s="14" t="s">
        <v>86</v>
      </c>
      <c r="AW339" s="14" t="s">
        <v>32</v>
      </c>
      <c r="AX339" s="14" t="s">
        <v>84</v>
      </c>
      <c r="AY339" s="271" t="s">
        <v>122</v>
      </c>
    </row>
    <row r="340" s="2" customFormat="1" ht="24.15" customHeight="1">
      <c r="A340" s="38"/>
      <c r="B340" s="39"/>
      <c r="C340" s="236" t="s">
        <v>546</v>
      </c>
      <c r="D340" s="236" t="s">
        <v>125</v>
      </c>
      <c r="E340" s="237" t="s">
        <v>547</v>
      </c>
      <c r="F340" s="238" t="s">
        <v>548</v>
      </c>
      <c r="G340" s="239" t="s">
        <v>321</v>
      </c>
      <c r="H340" s="240">
        <v>5</v>
      </c>
      <c r="I340" s="241"/>
      <c r="J340" s="242">
        <f>ROUND(I340*H340,2)</f>
        <v>0</v>
      </c>
      <c r="K340" s="243"/>
      <c r="L340" s="44"/>
      <c r="M340" s="244" t="s">
        <v>1</v>
      </c>
      <c r="N340" s="245" t="s">
        <v>41</v>
      </c>
      <c r="O340" s="91"/>
      <c r="P340" s="246">
        <f>O340*H340</f>
        <v>0</v>
      </c>
      <c r="Q340" s="246">
        <v>0.10940999999999999</v>
      </c>
      <c r="R340" s="246">
        <f>Q340*H340</f>
        <v>0.54704999999999993</v>
      </c>
      <c r="S340" s="246">
        <v>0</v>
      </c>
      <c r="T340" s="24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146</v>
      </c>
      <c r="AT340" s="248" t="s">
        <v>125</v>
      </c>
      <c r="AU340" s="248" t="s">
        <v>86</v>
      </c>
      <c r="AY340" s="17" t="s">
        <v>122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84</v>
      </c>
      <c r="BK340" s="249">
        <f>ROUND(I340*H340,2)</f>
        <v>0</v>
      </c>
      <c r="BL340" s="17" t="s">
        <v>146</v>
      </c>
      <c r="BM340" s="248" t="s">
        <v>549</v>
      </c>
    </row>
    <row r="341" s="13" customFormat="1">
      <c r="A341" s="13"/>
      <c r="B341" s="250"/>
      <c r="C341" s="251"/>
      <c r="D341" s="252" t="s">
        <v>131</v>
      </c>
      <c r="E341" s="253" t="s">
        <v>1</v>
      </c>
      <c r="F341" s="254" t="s">
        <v>550</v>
      </c>
      <c r="G341" s="251"/>
      <c r="H341" s="253" t="s">
        <v>1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131</v>
      </c>
      <c r="AU341" s="260" t="s">
        <v>86</v>
      </c>
      <c r="AV341" s="13" t="s">
        <v>84</v>
      </c>
      <c r="AW341" s="13" t="s">
        <v>32</v>
      </c>
      <c r="AX341" s="13" t="s">
        <v>76</v>
      </c>
      <c r="AY341" s="260" t="s">
        <v>122</v>
      </c>
    </row>
    <row r="342" s="14" customFormat="1">
      <c r="A342" s="14"/>
      <c r="B342" s="261"/>
      <c r="C342" s="262"/>
      <c r="D342" s="252" t="s">
        <v>131</v>
      </c>
      <c r="E342" s="263" t="s">
        <v>1</v>
      </c>
      <c r="F342" s="264" t="s">
        <v>551</v>
      </c>
      <c r="G342" s="262"/>
      <c r="H342" s="265">
        <v>5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131</v>
      </c>
      <c r="AU342" s="271" t="s">
        <v>86</v>
      </c>
      <c r="AV342" s="14" t="s">
        <v>86</v>
      </c>
      <c r="AW342" s="14" t="s">
        <v>32</v>
      </c>
      <c r="AX342" s="14" t="s">
        <v>84</v>
      </c>
      <c r="AY342" s="271" t="s">
        <v>122</v>
      </c>
    </row>
    <row r="343" s="2" customFormat="1" ht="14.4" customHeight="1">
      <c r="A343" s="38"/>
      <c r="B343" s="39"/>
      <c r="C343" s="286" t="s">
        <v>552</v>
      </c>
      <c r="D343" s="286" t="s">
        <v>245</v>
      </c>
      <c r="E343" s="287" t="s">
        <v>553</v>
      </c>
      <c r="F343" s="288" t="s">
        <v>554</v>
      </c>
      <c r="G343" s="289" t="s">
        <v>321</v>
      </c>
      <c r="H343" s="290">
        <v>4</v>
      </c>
      <c r="I343" s="291"/>
      <c r="J343" s="292">
        <f>ROUND(I343*H343,2)</f>
        <v>0</v>
      </c>
      <c r="K343" s="293"/>
      <c r="L343" s="294"/>
      <c r="M343" s="295" t="s">
        <v>1</v>
      </c>
      <c r="N343" s="296" t="s">
        <v>41</v>
      </c>
      <c r="O343" s="91"/>
      <c r="P343" s="246">
        <f>O343*H343</f>
        <v>0</v>
      </c>
      <c r="Q343" s="246">
        <v>0.0061000000000000004</v>
      </c>
      <c r="R343" s="246">
        <f>Q343*H343</f>
        <v>0.024400000000000002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171</v>
      </c>
      <c r="AT343" s="248" t="s">
        <v>245</v>
      </c>
      <c r="AU343" s="248" t="s">
        <v>86</v>
      </c>
      <c r="AY343" s="17" t="s">
        <v>122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84</v>
      </c>
      <c r="BK343" s="249">
        <f>ROUND(I343*H343,2)</f>
        <v>0</v>
      </c>
      <c r="BL343" s="17" t="s">
        <v>146</v>
      </c>
      <c r="BM343" s="248" t="s">
        <v>555</v>
      </c>
    </row>
    <row r="344" s="14" customFormat="1">
      <c r="A344" s="14"/>
      <c r="B344" s="261"/>
      <c r="C344" s="262"/>
      <c r="D344" s="252" t="s">
        <v>131</v>
      </c>
      <c r="E344" s="263" t="s">
        <v>1</v>
      </c>
      <c r="F344" s="264" t="s">
        <v>146</v>
      </c>
      <c r="G344" s="262"/>
      <c r="H344" s="265">
        <v>4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1" t="s">
        <v>131</v>
      </c>
      <c r="AU344" s="271" t="s">
        <v>86</v>
      </c>
      <c r="AV344" s="14" t="s">
        <v>86</v>
      </c>
      <c r="AW344" s="14" t="s">
        <v>32</v>
      </c>
      <c r="AX344" s="14" t="s">
        <v>84</v>
      </c>
      <c r="AY344" s="271" t="s">
        <v>122</v>
      </c>
    </row>
    <row r="345" s="2" customFormat="1" ht="14.4" customHeight="1">
      <c r="A345" s="38"/>
      <c r="B345" s="39"/>
      <c r="C345" s="286" t="s">
        <v>556</v>
      </c>
      <c r="D345" s="286" t="s">
        <v>245</v>
      </c>
      <c r="E345" s="287" t="s">
        <v>557</v>
      </c>
      <c r="F345" s="288" t="s">
        <v>558</v>
      </c>
      <c r="G345" s="289" t="s">
        <v>321</v>
      </c>
      <c r="H345" s="290">
        <v>4</v>
      </c>
      <c r="I345" s="291"/>
      <c r="J345" s="292">
        <f>ROUND(I345*H345,2)</f>
        <v>0</v>
      </c>
      <c r="K345" s="293"/>
      <c r="L345" s="294"/>
      <c r="M345" s="295" t="s">
        <v>1</v>
      </c>
      <c r="N345" s="296" t="s">
        <v>41</v>
      </c>
      <c r="O345" s="91"/>
      <c r="P345" s="246">
        <f>O345*H345</f>
        <v>0</v>
      </c>
      <c r="Q345" s="246">
        <v>0.0030000000000000001</v>
      </c>
      <c r="R345" s="246">
        <f>Q345*H345</f>
        <v>0.012</v>
      </c>
      <c r="S345" s="246">
        <v>0</v>
      </c>
      <c r="T345" s="24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171</v>
      </c>
      <c r="AT345" s="248" t="s">
        <v>245</v>
      </c>
      <c r="AU345" s="248" t="s">
        <v>86</v>
      </c>
      <c r="AY345" s="17" t="s">
        <v>122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84</v>
      </c>
      <c r="BK345" s="249">
        <f>ROUND(I345*H345,2)</f>
        <v>0</v>
      </c>
      <c r="BL345" s="17" t="s">
        <v>146</v>
      </c>
      <c r="BM345" s="248" t="s">
        <v>559</v>
      </c>
    </row>
    <row r="346" s="14" customFormat="1">
      <c r="A346" s="14"/>
      <c r="B346" s="261"/>
      <c r="C346" s="262"/>
      <c r="D346" s="252" t="s">
        <v>131</v>
      </c>
      <c r="E346" s="263" t="s">
        <v>1</v>
      </c>
      <c r="F346" s="264" t="s">
        <v>146</v>
      </c>
      <c r="G346" s="262"/>
      <c r="H346" s="265">
        <v>4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131</v>
      </c>
      <c r="AU346" s="271" t="s">
        <v>86</v>
      </c>
      <c r="AV346" s="14" t="s">
        <v>86</v>
      </c>
      <c r="AW346" s="14" t="s">
        <v>32</v>
      </c>
      <c r="AX346" s="14" t="s">
        <v>84</v>
      </c>
      <c r="AY346" s="271" t="s">
        <v>122</v>
      </c>
    </row>
    <row r="347" s="2" customFormat="1" ht="14.4" customHeight="1">
      <c r="A347" s="38"/>
      <c r="B347" s="39"/>
      <c r="C347" s="286" t="s">
        <v>560</v>
      </c>
      <c r="D347" s="286" t="s">
        <v>245</v>
      </c>
      <c r="E347" s="287" t="s">
        <v>561</v>
      </c>
      <c r="F347" s="288" t="s">
        <v>562</v>
      </c>
      <c r="G347" s="289" t="s">
        <v>321</v>
      </c>
      <c r="H347" s="290">
        <v>11</v>
      </c>
      <c r="I347" s="291"/>
      <c r="J347" s="292">
        <f>ROUND(I347*H347,2)</f>
        <v>0</v>
      </c>
      <c r="K347" s="293"/>
      <c r="L347" s="294"/>
      <c r="M347" s="295" t="s">
        <v>1</v>
      </c>
      <c r="N347" s="296" t="s">
        <v>41</v>
      </c>
      <c r="O347" s="91"/>
      <c r="P347" s="246">
        <f>O347*H347</f>
        <v>0</v>
      </c>
      <c r="Q347" s="246">
        <v>0.00035</v>
      </c>
      <c r="R347" s="246">
        <f>Q347*H347</f>
        <v>0.0038500000000000001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171</v>
      </c>
      <c r="AT347" s="248" t="s">
        <v>245</v>
      </c>
      <c r="AU347" s="248" t="s">
        <v>86</v>
      </c>
      <c r="AY347" s="17" t="s">
        <v>122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84</v>
      </c>
      <c r="BK347" s="249">
        <f>ROUND(I347*H347,2)</f>
        <v>0</v>
      </c>
      <c r="BL347" s="17" t="s">
        <v>146</v>
      </c>
      <c r="BM347" s="248" t="s">
        <v>563</v>
      </c>
    </row>
    <row r="348" s="14" customFormat="1">
      <c r="A348" s="14"/>
      <c r="B348" s="261"/>
      <c r="C348" s="262"/>
      <c r="D348" s="252" t="s">
        <v>131</v>
      </c>
      <c r="E348" s="263" t="s">
        <v>1</v>
      </c>
      <c r="F348" s="264" t="s">
        <v>256</v>
      </c>
      <c r="G348" s="262"/>
      <c r="H348" s="265">
        <v>11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131</v>
      </c>
      <c r="AU348" s="271" t="s">
        <v>86</v>
      </c>
      <c r="AV348" s="14" t="s">
        <v>86</v>
      </c>
      <c r="AW348" s="14" t="s">
        <v>32</v>
      </c>
      <c r="AX348" s="14" t="s">
        <v>84</v>
      </c>
      <c r="AY348" s="271" t="s">
        <v>122</v>
      </c>
    </row>
    <row r="349" s="2" customFormat="1" ht="14.4" customHeight="1">
      <c r="A349" s="38"/>
      <c r="B349" s="39"/>
      <c r="C349" s="286" t="s">
        <v>564</v>
      </c>
      <c r="D349" s="286" t="s">
        <v>245</v>
      </c>
      <c r="E349" s="287" t="s">
        <v>565</v>
      </c>
      <c r="F349" s="288" t="s">
        <v>566</v>
      </c>
      <c r="G349" s="289" t="s">
        <v>321</v>
      </c>
      <c r="H349" s="290">
        <v>4</v>
      </c>
      <c r="I349" s="291"/>
      <c r="J349" s="292">
        <f>ROUND(I349*H349,2)</f>
        <v>0</v>
      </c>
      <c r="K349" s="293"/>
      <c r="L349" s="294"/>
      <c r="M349" s="295" t="s">
        <v>1</v>
      </c>
      <c r="N349" s="296" t="s">
        <v>41</v>
      </c>
      <c r="O349" s="91"/>
      <c r="P349" s="246">
        <f>O349*H349</f>
        <v>0</v>
      </c>
      <c r="Q349" s="246">
        <v>0.00010000000000000001</v>
      </c>
      <c r="R349" s="246">
        <f>Q349*H349</f>
        <v>0.00040000000000000002</v>
      </c>
      <c r="S349" s="246">
        <v>0</v>
      </c>
      <c r="T349" s="24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8" t="s">
        <v>171</v>
      </c>
      <c r="AT349" s="248" t="s">
        <v>245</v>
      </c>
      <c r="AU349" s="248" t="s">
        <v>86</v>
      </c>
      <c r="AY349" s="17" t="s">
        <v>122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7" t="s">
        <v>84</v>
      </c>
      <c r="BK349" s="249">
        <f>ROUND(I349*H349,2)</f>
        <v>0</v>
      </c>
      <c r="BL349" s="17" t="s">
        <v>146</v>
      </c>
      <c r="BM349" s="248" t="s">
        <v>567</v>
      </c>
    </row>
    <row r="350" s="14" customFormat="1">
      <c r="A350" s="14"/>
      <c r="B350" s="261"/>
      <c r="C350" s="262"/>
      <c r="D350" s="252" t="s">
        <v>131</v>
      </c>
      <c r="E350" s="263" t="s">
        <v>1</v>
      </c>
      <c r="F350" s="264" t="s">
        <v>146</v>
      </c>
      <c r="G350" s="262"/>
      <c r="H350" s="265">
        <v>4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1" t="s">
        <v>131</v>
      </c>
      <c r="AU350" s="271" t="s">
        <v>86</v>
      </c>
      <c r="AV350" s="14" t="s">
        <v>86</v>
      </c>
      <c r="AW350" s="14" t="s">
        <v>32</v>
      </c>
      <c r="AX350" s="14" t="s">
        <v>84</v>
      </c>
      <c r="AY350" s="271" t="s">
        <v>122</v>
      </c>
    </row>
    <row r="351" s="2" customFormat="1" ht="24.15" customHeight="1">
      <c r="A351" s="38"/>
      <c r="B351" s="39"/>
      <c r="C351" s="236" t="s">
        <v>568</v>
      </c>
      <c r="D351" s="236" t="s">
        <v>125</v>
      </c>
      <c r="E351" s="237" t="s">
        <v>569</v>
      </c>
      <c r="F351" s="238" t="s">
        <v>570</v>
      </c>
      <c r="G351" s="239" t="s">
        <v>321</v>
      </c>
      <c r="H351" s="240">
        <v>4</v>
      </c>
      <c r="I351" s="241"/>
      <c r="J351" s="242">
        <f>ROUND(I351*H351,2)</f>
        <v>0</v>
      </c>
      <c r="K351" s="243"/>
      <c r="L351" s="44"/>
      <c r="M351" s="244" t="s">
        <v>1</v>
      </c>
      <c r="N351" s="245" t="s">
        <v>41</v>
      </c>
      <c r="O351" s="91"/>
      <c r="P351" s="246">
        <f>O351*H351</f>
        <v>0</v>
      </c>
      <c r="Q351" s="246">
        <v>0.0021900000000000001</v>
      </c>
      <c r="R351" s="246">
        <f>Q351*H351</f>
        <v>0.0087600000000000004</v>
      </c>
      <c r="S351" s="246">
        <v>0</v>
      </c>
      <c r="T351" s="24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8" t="s">
        <v>146</v>
      </c>
      <c r="AT351" s="248" t="s">
        <v>125</v>
      </c>
      <c r="AU351" s="248" t="s">
        <v>86</v>
      </c>
      <c r="AY351" s="17" t="s">
        <v>122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17" t="s">
        <v>84</v>
      </c>
      <c r="BK351" s="249">
        <f>ROUND(I351*H351,2)</f>
        <v>0</v>
      </c>
      <c r="BL351" s="17" t="s">
        <v>146</v>
      </c>
      <c r="BM351" s="248" t="s">
        <v>571</v>
      </c>
    </row>
    <row r="352" s="13" customFormat="1">
      <c r="A352" s="13"/>
      <c r="B352" s="250"/>
      <c r="C352" s="251"/>
      <c r="D352" s="252" t="s">
        <v>131</v>
      </c>
      <c r="E352" s="253" t="s">
        <v>1</v>
      </c>
      <c r="F352" s="254" t="s">
        <v>572</v>
      </c>
      <c r="G352" s="251"/>
      <c r="H352" s="253" t="s">
        <v>1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0" t="s">
        <v>131</v>
      </c>
      <c r="AU352" s="260" t="s">
        <v>86</v>
      </c>
      <c r="AV352" s="13" t="s">
        <v>84</v>
      </c>
      <c r="AW352" s="13" t="s">
        <v>32</v>
      </c>
      <c r="AX352" s="13" t="s">
        <v>76</v>
      </c>
      <c r="AY352" s="260" t="s">
        <v>122</v>
      </c>
    </row>
    <row r="353" s="14" customFormat="1">
      <c r="A353" s="14"/>
      <c r="B353" s="261"/>
      <c r="C353" s="262"/>
      <c r="D353" s="252" t="s">
        <v>131</v>
      </c>
      <c r="E353" s="263" t="s">
        <v>1</v>
      </c>
      <c r="F353" s="264" t="s">
        <v>146</v>
      </c>
      <c r="G353" s="262"/>
      <c r="H353" s="265">
        <v>4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131</v>
      </c>
      <c r="AU353" s="271" t="s">
        <v>86</v>
      </c>
      <c r="AV353" s="14" t="s">
        <v>86</v>
      </c>
      <c r="AW353" s="14" t="s">
        <v>32</v>
      </c>
      <c r="AX353" s="14" t="s">
        <v>84</v>
      </c>
      <c r="AY353" s="271" t="s">
        <v>122</v>
      </c>
    </row>
    <row r="354" s="2" customFormat="1" ht="49.05" customHeight="1">
      <c r="A354" s="38"/>
      <c r="B354" s="39"/>
      <c r="C354" s="236" t="s">
        <v>573</v>
      </c>
      <c r="D354" s="236" t="s">
        <v>125</v>
      </c>
      <c r="E354" s="237" t="s">
        <v>574</v>
      </c>
      <c r="F354" s="238" t="s">
        <v>575</v>
      </c>
      <c r="G354" s="239" t="s">
        <v>303</v>
      </c>
      <c r="H354" s="240">
        <v>245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41</v>
      </c>
      <c r="O354" s="91"/>
      <c r="P354" s="246">
        <f>O354*H354</f>
        <v>0</v>
      </c>
      <c r="Q354" s="246">
        <v>0.15540000000000001</v>
      </c>
      <c r="R354" s="246">
        <f>Q354*H354</f>
        <v>38.073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146</v>
      </c>
      <c r="AT354" s="248" t="s">
        <v>125</v>
      </c>
      <c r="AU354" s="248" t="s">
        <v>86</v>
      </c>
      <c r="AY354" s="17" t="s">
        <v>122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84</v>
      </c>
      <c r="BK354" s="249">
        <f>ROUND(I354*H354,2)</f>
        <v>0</v>
      </c>
      <c r="BL354" s="17" t="s">
        <v>146</v>
      </c>
      <c r="BM354" s="248" t="s">
        <v>576</v>
      </c>
    </row>
    <row r="355" s="13" customFormat="1">
      <c r="A355" s="13"/>
      <c r="B355" s="250"/>
      <c r="C355" s="251"/>
      <c r="D355" s="252" t="s">
        <v>131</v>
      </c>
      <c r="E355" s="253" t="s">
        <v>1</v>
      </c>
      <c r="F355" s="254" t="s">
        <v>577</v>
      </c>
      <c r="G355" s="251"/>
      <c r="H355" s="253" t="s">
        <v>1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0" t="s">
        <v>131</v>
      </c>
      <c r="AU355" s="260" t="s">
        <v>86</v>
      </c>
      <c r="AV355" s="13" t="s">
        <v>84</v>
      </c>
      <c r="AW355" s="13" t="s">
        <v>32</v>
      </c>
      <c r="AX355" s="13" t="s">
        <v>76</v>
      </c>
      <c r="AY355" s="260" t="s">
        <v>122</v>
      </c>
    </row>
    <row r="356" s="14" customFormat="1">
      <c r="A356" s="14"/>
      <c r="B356" s="261"/>
      <c r="C356" s="262"/>
      <c r="D356" s="252" t="s">
        <v>131</v>
      </c>
      <c r="E356" s="263" t="s">
        <v>1</v>
      </c>
      <c r="F356" s="264" t="s">
        <v>578</v>
      </c>
      <c r="G356" s="262"/>
      <c r="H356" s="265">
        <v>125</v>
      </c>
      <c r="I356" s="266"/>
      <c r="J356" s="262"/>
      <c r="K356" s="262"/>
      <c r="L356" s="267"/>
      <c r="M356" s="268"/>
      <c r="N356" s="269"/>
      <c r="O356" s="269"/>
      <c r="P356" s="269"/>
      <c r="Q356" s="269"/>
      <c r="R356" s="269"/>
      <c r="S356" s="269"/>
      <c r="T356" s="27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1" t="s">
        <v>131</v>
      </c>
      <c r="AU356" s="271" t="s">
        <v>86</v>
      </c>
      <c r="AV356" s="14" t="s">
        <v>86</v>
      </c>
      <c r="AW356" s="14" t="s">
        <v>32</v>
      </c>
      <c r="AX356" s="14" t="s">
        <v>76</v>
      </c>
      <c r="AY356" s="271" t="s">
        <v>122</v>
      </c>
    </row>
    <row r="357" s="13" customFormat="1">
      <c r="A357" s="13"/>
      <c r="B357" s="250"/>
      <c r="C357" s="251"/>
      <c r="D357" s="252" t="s">
        <v>131</v>
      </c>
      <c r="E357" s="253" t="s">
        <v>1</v>
      </c>
      <c r="F357" s="254" t="s">
        <v>579</v>
      </c>
      <c r="G357" s="251"/>
      <c r="H357" s="253" t="s">
        <v>1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131</v>
      </c>
      <c r="AU357" s="260" t="s">
        <v>86</v>
      </c>
      <c r="AV357" s="13" t="s">
        <v>84</v>
      </c>
      <c r="AW357" s="13" t="s">
        <v>32</v>
      </c>
      <c r="AX357" s="13" t="s">
        <v>76</v>
      </c>
      <c r="AY357" s="260" t="s">
        <v>122</v>
      </c>
    </row>
    <row r="358" s="14" customFormat="1">
      <c r="A358" s="14"/>
      <c r="B358" s="261"/>
      <c r="C358" s="262"/>
      <c r="D358" s="252" t="s">
        <v>131</v>
      </c>
      <c r="E358" s="263" t="s">
        <v>1</v>
      </c>
      <c r="F358" s="264" t="s">
        <v>580</v>
      </c>
      <c r="G358" s="262"/>
      <c r="H358" s="265">
        <v>115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131</v>
      </c>
      <c r="AU358" s="271" t="s">
        <v>86</v>
      </c>
      <c r="AV358" s="14" t="s">
        <v>86</v>
      </c>
      <c r="AW358" s="14" t="s">
        <v>32</v>
      </c>
      <c r="AX358" s="14" t="s">
        <v>76</v>
      </c>
      <c r="AY358" s="271" t="s">
        <v>122</v>
      </c>
    </row>
    <row r="359" s="13" customFormat="1">
      <c r="A359" s="13"/>
      <c r="B359" s="250"/>
      <c r="C359" s="251"/>
      <c r="D359" s="252" t="s">
        <v>131</v>
      </c>
      <c r="E359" s="253" t="s">
        <v>1</v>
      </c>
      <c r="F359" s="254" t="s">
        <v>581</v>
      </c>
      <c r="G359" s="251"/>
      <c r="H359" s="253" t="s">
        <v>1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131</v>
      </c>
      <c r="AU359" s="260" t="s">
        <v>86</v>
      </c>
      <c r="AV359" s="13" t="s">
        <v>84</v>
      </c>
      <c r="AW359" s="13" t="s">
        <v>32</v>
      </c>
      <c r="AX359" s="13" t="s">
        <v>76</v>
      </c>
      <c r="AY359" s="260" t="s">
        <v>122</v>
      </c>
    </row>
    <row r="360" s="14" customFormat="1">
      <c r="A360" s="14"/>
      <c r="B360" s="261"/>
      <c r="C360" s="262"/>
      <c r="D360" s="252" t="s">
        <v>131</v>
      </c>
      <c r="E360" s="263" t="s">
        <v>1</v>
      </c>
      <c r="F360" s="264" t="s">
        <v>121</v>
      </c>
      <c r="G360" s="262"/>
      <c r="H360" s="265">
        <v>5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1" t="s">
        <v>131</v>
      </c>
      <c r="AU360" s="271" t="s">
        <v>86</v>
      </c>
      <c r="AV360" s="14" t="s">
        <v>86</v>
      </c>
      <c r="AW360" s="14" t="s">
        <v>32</v>
      </c>
      <c r="AX360" s="14" t="s">
        <v>76</v>
      </c>
      <c r="AY360" s="271" t="s">
        <v>122</v>
      </c>
    </row>
    <row r="361" s="15" customFormat="1">
      <c r="A361" s="15"/>
      <c r="B361" s="275"/>
      <c r="C361" s="276"/>
      <c r="D361" s="252" t="s">
        <v>131</v>
      </c>
      <c r="E361" s="277" t="s">
        <v>1</v>
      </c>
      <c r="F361" s="278" t="s">
        <v>216</v>
      </c>
      <c r="G361" s="276"/>
      <c r="H361" s="279">
        <v>245</v>
      </c>
      <c r="I361" s="280"/>
      <c r="J361" s="276"/>
      <c r="K361" s="276"/>
      <c r="L361" s="281"/>
      <c r="M361" s="282"/>
      <c r="N361" s="283"/>
      <c r="O361" s="283"/>
      <c r="P361" s="283"/>
      <c r="Q361" s="283"/>
      <c r="R361" s="283"/>
      <c r="S361" s="283"/>
      <c r="T361" s="28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85" t="s">
        <v>131</v>
      </c>
      <c r="AU361" s="285" t="s">
        <v>86</v>
      </c>
      <c r="AV361" s="15" t="s">
        <v>146</v>
      </c>
      <c r="AW361" s="15" t="s">
        <v>32</v>
      </c>
      <c r="AX361" s="15" t="s">
        <v>84</v>
      </c>
      <c r="AY361" s="285" t="s">
        <v>122</v>
      </c>
    </row>
    <row r="362" s="2" customFormat="1" ht="14.4" customHeight="1">
      <c r="A362" s="38"/>
      <c r="B362" s="39"/>
      <c r="C362" s="286" t="s">
        <v>582</v>
      </c>
      <c r="D362" s="286" t="s">
        <v>245</v>
      </c>
      <c r="E362" s="287" t="s">
        <v>583</v>
      </c>
      <c r="F362" s="288" t="s">
        <v>584</v>
      </c>
      <c r="G362" s="289" t="s">
        <v>303</v>
      </c>
      <c r="H362" s="290">
        <v>126.875</v>
      </c>
      <c r="I362" s="291"/>
      <c r="J362" s="292">
        <f>ROUND(I362*H362,2)</f>
        <v>0</v>
      </c>
      <c r="K362" s="293"/>
      <c r="L362" s="294"/>
      <c r="M362" s="295" t="s">
        <v>1</v>
      </c>
      <c r="N362" s="296" t="s">
        <v>41</v>
      </c>
      <c r="O362" s="91"/>
      <c r="P362" s="246">
        <f>O362*H362</f>
        <v>0</v>
      </c>
      <c r="Q362" s="246">
        <v>0.081000000000000003</v>
      </c>
      <c r="R362" s="246">
        <f>Q362*H362</f>
        <v>10.276875</v>
      </c>
      <c r="S362" s="246">
        <v>0</v>
      </c>
      <c r="T362" s="24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8" t="s">
        <v>171</v>
      </c>
      <c r="AT362" s="248" t="s">
        <v>245</v>
      </c>
      <c r="AU362" s="248" t="s">
        <v>86</v>
      </c>
      <c r="AY362" s="17" t="s">
        <v>122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17" t="s">
        <v>84</v>
      </c>
      <c r="BK362" s="249">
        <f>ROUND(I362*H362,2)</f>
        <v>0</v>
      </c>
      <c r="BL362" s="17" t="s">
        <v>146</v>
      </c>
      <c r="BM362" s="248" t="s">
        <v>585</v>
      </c>
    </row>
    <row r="363" s="14" customFormat="1">
      <c r="A363" s="14"/>
      <c r="B363" s="261"/>
      <c r="C363" s="262"/>
      <c r="D363" s="252" t="s">
        <v>131</v>
      </c>
      <c r="E363" s="263" t="s">
        <v>1</v>
      </c>
      <c r="F363" s="264" t="s">
        <v>578</v>
      </c>
      <c r="G363" s="262"/>
      <c r="H363" s="265">
        <v>125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131</v>
      </c>
      <c r="AU363" s="271" t="s">
        <v>86</v>
      </c>
      <c r="AV363" s="14" t="s">
        <v>86</v>
      </c>
      <c r="AW363" s="14" t="s">
        <v>32</v>
      </c>
      <c r="AX363" s="14" t="s">
        <v>84</v>
      </c>
      <c r="AY363" s="271" t="s">
        <v>122</v>
      </c>
    </row>
    <row r="364" s="14" customFormat="1">
      <c r="A364" s="14"/>
      <c r="B364" s="261"/>
      <c r="C364" s="262"/>
      <c r="D364" s="252" t="s">
        <v>131</v>
      </c>
      <c r="E364" s="262"/>
      <c r="F364" s="264" t="s">
        <v>586</v>
      </c>
      <c r="G364" s="262"/>
      <c r="H364" s="265">
        <v>126.875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131</v>
      </c>
      <c r="AU364" s="271" t="s">
        <v>86</v>
      </c>
      <c r="AV364" s="14" t="s">
        <v>86</v>
      </c>
      <c r="AW364" s="14" t="s">
        <v>4</v>
      </c>
      <c r="AX364" s="14" t="s">
        <v>84</v>
      </c>
      <c r="AY364" s="271" t="s">
        <v>122</v>
      </c>
    </row>
    <row r="365" s="2" customFormat="1" ht="14.4" customHeight="1">
      <c r="A365" s="38"/>
      <c r="B365" s="39"/>
      <c r="C365" s="286" t="s">
        <v>587</v>
      </c>
      <c r="D365" s="286" t="s">
        <v>245</v>
      </c>
      <c r="E365" s="287" t="s">
        <v>588</v>
      </c>
      <c r="F365" s="288" t="s">
        <v>589</v>
      </c>
      <c r="G365" s="289" t="s">
        <v>303</v>
      </c>
      <c r="H365" s="290">
        <v>116.72499999999999</v>
      </c>
      <c r="I365" s="291"/>
      <c r="J365" s="292">
        <f>ROUND(I365*H365,2)</f>
        <v>0</v>
      </c>
      <c r="K365" s="293"/>
      <c r="L365" s="294"/>
      <c r="M365" s="295" t="s">
        <v>1</v>
      </c>
      <c r="N365" s="296" t="s">
        <v>41</v>
      </c>
      <c r="O365" s="91"/>
      <c r="P365" s="246">
        <f>O365*H365</f>
        <v>0</v>
      </c>
      <c r="Q365" s="246">
        <v>0.048300000000000003</v>
      </c>
      <c r="R365" s="246">
        <f>Q365*H365</f>
        <v>5.6378174999999997</v>
      </c>
      <c r="S365" s="246">
        <v>0</v>
      </c>
      <c r="T365" s="24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8" t="s">
        <v>171</v>
      </c>
      <c r="AT365" s="248" t="s">
        <v>245</v>
      </c>
      <c r="AU365" s="248" t="s">
        <v>86</v>
      </c>
      <c r="AY365" s="17" t="s">
        <v>122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84</v>
      </c>
      <c r="BK365" s="249">
        <f>ROUND(I365*H365,2)</f>
        <v>0</v>
      </c>
      <c r="BL365" s="17" t="s">
        <v>146</v>
      </c>
      <c r="BM365" s="248" t="s">
        <v>590</v>
      </c>
    </row>
    <row r="366" s="14" customFormat="1">
      <c r="A366" s="14"/>
      <c r="B366" s="261"/>
      <c r="C366" s="262"/>
      <c r="D366" s="252" t="s">
        <v>131</v>
      </c>
      <c r="E366" s="263" t="s">
        <v>1</v>
      </c>
      <c r="F366" s="264" t="s">
        <v>580</v>
      </c>
      <c r="G366" s="262"/>
      <c r="H366" s="265">
        <v>115</v>
      </c>
      <c r="I366" s="266"/>
      <c r="J366" s="262"/>
      <c r="K366" s="262"/>
      <c r="L366" s="267"/>
      <c r="M366" s="268"/>
      <c r="N366" s="269"/>
      <c r="O366" s="269"/>
      <c r="P366" s="269"/>
      <c r="Q366" s="269"/>
      <c r="R366" s="269"/>
      <c r="S366" s="269"/>
      <c r="T366" s="27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1" t="s">
        <v>131</v>
      </c>
      <c r="AU366" s="271" t="s">
        <v>86</v>
      </c>
      <c r="AV366" s="14" t="s">
        <v>86</v>
      </c>
      <c r="AW366" s="14" t="s">
        <v>32</v>
      </c>
      <c r="AX366" s="14" t="s">
        <v>84</v>
      </c>
      <c r="AY366" s="271" t="s">
        <v>122</v>
      </c>
    </row>
    <row r="367" s="14" customFormat="1">
      <c r="A367" s="14"/>
      <c r="B367" s="261"/>
      <c r="C367" s="262"/>
      <c r="D367" s="252" t="s">
        <v>131</v>
      </c>
      <c r="E367" s="262"/>
      <c r="F367" s="264" t="s">
        <v>591</v>
      </c>
      <c r="G367" s="262"/>
      <c r="H367" s="265">
        <v>116.72499999999999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1" t="s">
        <v>131</v>
      </c>
      <c r="AU367" s="271" t="s">
        <v>86</v>
      </c>
      <c r="AV367" s="14" t="s">
        <v>86</v>
      </c>
      <c r="AW367" s="14" t="s">
        <v>4</v>
      </c>
      <c r="AX367" s="14" t="s">
        <v>84</v>
      </c>
      <c r="AY367" s="271" t="s">
        <v>122</v>
      </c>
    </row>
    <row r="368" s="2" customFormat="1" ht="24.15" customHeight="1">
      <c r="A368" s="38"/>
      <c r="B368" s="39"/>
      <c r="C368" s="286" t="s">
        <v>592</v>
      </c>
      <c r="D368" s="286" t="s">
        <v>245</v>
      </c>
      <c r="E368" s="287" t="s">
        <v>593</v>
      </c>
      <c r="F368" s="288" t="s">
        <v>594</v>
      </c>
      <c r="G368" s="289" t="s">
        <v>303</v>
      </c>
      <c r="H368" s="290">
        <v>5.0750000000000002</v>
      </c>
      <c r="I368" s="291"/>
      <c r="J368" s="292">
        <f>ROUND(I368*H368,2)</f>
        <v>0</v>
      </c>
      <c r="K368" s="293"/>
      <c r="L368" s="294"/>
      <c r="M368" s="295" t="s">
        <v>1</v>
      </c>
      <c r="N368" s="296" t="s">
        <v>41</v>
      </c>
      <c r="O368" s="91"/>
      <c r="P368" s="246">
        <f>O368*H368</f>
        <v>0</v>
      </c>
      <c r="Q368" s="246">
        <v>0.065670000000000006</v>
      </c>
      <c r="R368" s="246">
        <f>Q368*H368</f>
        <v>0.33327525000000002</v>
      </c>
      <c r="S368" s="246">
        <v>0</v>
      </c>
      <c r="T368" s="24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8" t="s">
        <v>171</v>
      </c>
      <c r="AT368" s="248" t="s">
        <v>245</v>
      </c>
      <c r="AU368" s="248" t="s">
        <v>86</v>
      </c>
      <c r="AY368" s="17" t="s">
        <v>122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7" t="s">
        <v>84</v>
      </c>
      <c r="BK368" s="249">
        <f>ROUND(I368*H368,2)</f>
        <v>0</v>
      </c>
      <c r="BL368" s="17" t="s">
        <v>146</v>
      </c>
      <c r="BM368" s="248" t="s">
        <v>595</v>
      </c>
    </row>
    <row r="369" s="14" customFormat="1">
      <c r="A369" s="14"/>
      <c r="B369" s="261"/>
      <c r="C369" s="262"/>
      <c r="D369" s="252" t="s">
        <v>131</v>
      </c>
      <c r="E369" s="263" t="s">
        <v>1</v>
      </c>
      <c r="F369" s="264" t="s">
        <v>121</v>
      </c>
      <c r="G369" s="262"/>
      <c r="H369" s="265">
        <v>5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131</v>
      </c>
      <c r="AU369" s="271" t="s">
        <v>86</v>
      </c>
      <c r="AV369" s="14" t="s">
        <v>86</v>
      </c>
      <c r="AW369" s="14" t="s">
        <v>32</v>
      </c>
      <c r="AX369" s="14" t="s">
        <v>84</v>
      </c>
      <c r="AY369" s="271" t="s">
        <v>122</v>
      </c>
    </row>
    <row r="370" s="14" customFormat="1">
      <c r="A370" s="14"/>
      <c r="B370" s="261"/>
      <c r="C370" s="262"/>
      <c r="D370" s="252" t="s">
        <v>131</v>
      </c>
      <c r="E370" s="262"/>
      <c r="F370" s="264" t="s">
        <v>596</v>
      </c>
      <c r="G370" s="262"/>
      <c r="H370" s="265">
        <v>5.0750000000000002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1" t="s">
        <v>131</v>
      </c>
      <c r="AU370" s="271" t="s">
        <v>86</v>
      </c>
      <c r="AV370" s="14" t="s">
        <v>86</v>
      </c>
      <c r="AW370" s="14" t="s">
        <v>4</v>
      </c>
      <c r="AX370" s="14" t="s">
        <v>84</v>
      </c>
      <c r="AY370" s="271" t="s">
        <v>122</v>
      </c>
    </row>
    <row r="371" s="2" customFormat="1" ht="49.05" customHeight="1">
      <c r="A371" s="38"/>
      <c r="B371" s="39"/>
      <c r="C371" s="236" t="s">
        <v>597</v>
      </c>
      <c r="D371" s="236" t="s">
        <v>125</v>
      </c>
      <c r="E371" s="237" t="s">
        <v>598</v>
      </c>
      <c r="F371" s="238" t="s">
        <v>599</v>
      </c>
      <c r="G371" s="239" t="s">
        <v>303</v>
      </c>
      <c r="H371" s="240">
        <v>53</v>
      </c>
      <c r="I371" s="241"/>
      <c r="J371" s="242">
        <f>ROUND(I371*H371,2)</f>
        <v>0</v>
      </c>
      <c r="K371" s="243"/>
      <c r="L371" s="44"/>
      <c r="M371" s="244" t="s">
        <v>1</v>
      </c>
      <c r="N371" s="245" t="s">
        <v>41</v>
      </c>
      <c r="O371" s="91"/>
      <c r="P371" s="246">
        <f>O371*H371</f>
        <v>0</v>
      </c>
      <c r="Q371" s="246">
        <v>0.1295</v>
      </c>
      <c r="R371" s="246">
        <f>Q371*H371</f>
        <v>6.8635000000000002</v>
      </c>
      <c r="S371" s="246">
        <v>0</v>
      </c>
      <c r="T371" s="24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8" t="s">
        <v>146</v>
      </c>
      <c r="AT371" s="248" t="s">
        <v>125</v>
      </c>
      <c r="AU371" s="248" t="s">
        <v>86</v>
      </c>
      <c r="AY371" s="17" t="s">
        <v>122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84</v>
      </c>
      <c r="BK371" s="249">
        <f>ROUND(I371*H371,2)</f>
        <v>0</v>
      </c>
      <c r="BL371" s="17" t="s">
        <v>146</v>
      </c>
      <c r="BM371" s="248" t="s">
        <v>600</v>
      </c>
    </row>
    <row r="372" s="13" customFormat="1">
      <c r="A372" s="13"/>
      <c r="B372" s="250"/>
      <c r="C372" s="251"/>
      <c r="D372" s="252" t="s">
        <v>131</v>
      </c>
      <c r="E372" s="253" t="s">
        <v>1</v>
      </c>
      <c r="F372" s="254" t="s">
        <v>601</v>
      </c>
      <c r="G372" s="251"/>
      <c r="H372" s="253" t="s">
        <v>1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0" t="s">
        <v>131</v>
      </c>
      <c r="AU372" s="260" t="s">
        <v>86</v>
      </c>
      <c r="AV372" s="13" t="s">
        <v>84</v>
      </c>
      <c r="AW372" s="13" t="s">
        <v>32</v>
      </c>
      <c r="AX372" s="13" t="s">
        <v>76</v>
      </c>
      <c r="AY372" s="260" t="s">
        <v>122</v>
      </c>
    </row>
    <row r="373" s="14" customFormat="1">
      <c r="A373" s="14"/>
      <c r="B373" s="261"/>
      <c r="C373" s="262"/>
      <c r="D373" s="252" t="s">
        <v>131</v>
      </c>
      <c r="E373" s="263" t="s">
        <v>1</v>
      </c>
      <c r="F373" s="264" t="s">
        <v>485</v>
      </c>
      <c r="G373" s="262"/>
      <c r="H373" s="265">
        <v>53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1" t="s">
        <v>131</v>
      </c>
      <c r="AU373" s="271" t="s">
        <v>86</v>
      </c>
      <c r="AV373" s="14" t="s">
        <v>86</v>
      </c>
      <c r="AW373" s="14" t="s">
        <v>32</v>
      </c>
      <c r="AX373" s="14" t="s">
        <v>84</v>
      </c>
      <c r="AY373" s="271" t="s">
        <v>122</v>
      </c>
    </row>
    <row r="374" s="2" customFormat="1" ht="14.4" customHeight="1">
      <c r="A374" s="38"/>
      <c r="B374" s="39"/>
      <c r="C374" s="286" t="s">
        <v>602</v>
      </c>
      <c r="D374" s="286" t="s">
        <v>245</v>
      </c>
      <c r="E374" s="287" t="s">
        <v>603</v>
      </c>
      <c r="F374" s="288" t="s">
        <v>604</v>
      </c>
      <c r="G374" s="289" t="s">
        <v>303</v>
      </c>
      <c r="H374" s="290">
        <v>53.795000000000002</v>
      </c>
      <c r="I374" s="291"/>
      <c r="J374" s="292">
        <f>ROUND(I374*H374,2)</f>
        <v>0</v>
      </c>
      <c r="K374" s="293"/>
      <c r="L374" s="294"/>
      <c r="M374" s="295" t="s">
        <v>1</v>
      </c>
      <c r="N374" s="296" t="s">
        <v>41</v>
      </c>
      <c r="O374" s="91"/>
      <c r="P374" s="246">
        <f>O374*H374</f>
        <v>0</v>
      </c>
      <c r="Q374" s="246">
        <v>0.058000000000000003</v>
      </c>
      <c r="R374" s="246">
        <f>Q374*H374</f>
        <v>3.1201100000000004</v>
      </c>
      <c r="S374" s="246">
        <v>0</v>
      </c>
      <c r="T374" s="24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8" t="s">
        <v>171</v>
      </c>
      <c r="AT374" s="248" t="s">
        <v>245</v>
      </c>
      <c r="AU374" s="248" t="s">
        <v>86</v>
      </c>
      <c r="AY374" s="17" t="s">
        <v>122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7" t="s">
        <v>84</v>
      </c>
      <c r="BK374" s="249">
        <f>ROUND(I374*H374,2)</f>
        <v>0</v>
      </c>
      <c r="BL374" s="17" t="s">
        <v>146</v>
      </c>
      <c r="BM374" s="248" t="s">
        <v>605</v>
      </c>
    </row>
    <row r="375" s="14" customFormat="1">
      <c r="A375" s="14"/>
      <c r="B375" s="261"/>
      <c r="C375" s="262"/>
      <c r="D375" s="252" t="s">
        <v>131</v>
      </c>
      <c r="E375" s="263" t="s">
        <v>1</v>
      </c>
      <c r="F375" s="264" t="s">
        <v>485</v>
      </c>
      <c r="G375" s="262"/>
      <c r="H375" s="265">
        <v>53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1" t="s">
        <v>131</v>
      </c>
      <c r="AU375" s="271" t="s">
        <v>86</v>
      </c>
      <c r="AV375" s="14" t="s">
        <v>86</v>
      </c>
      <c r="AW375" s="14" t="s">
        <v>32</v>
      </c>
      <c r="AX375" s="14" t="s">
        <v>84</v>
      </c>
      <c r="AY375" s="271" t="s">
        <v>122</v>
      </c>
    </row>
    <row r="376" s="14" customFormat="1">
      <c r="A376" s="14"/>
      <c r="B376" s="261"/>
      <c r="C376" s="262"/>
      <c r="D376" s="252" t="s">
        <v>131</v>
      </c>
      <c r="E376" s="262"/>
      <c r="F376" s="264" t="s">
        <v>606</v>
      </c>
      <c r="G376" s="262"/>
      <c r="H376" s="265">
        <v>53.795000000000002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131</v>
      </c>
      <c r="AU376" s="271" t="s">
        <v>86</v>
      </c>
      <c r="AV376" s="14" t="s">
        <v>86</v>
      </c>
      <c r="AW376" s="14" t="s">
        <v>4</v>
      </c>
      <c r="AX376" s="14" t="s">
        <v>84</v>
      </c>
      <c r="AY376" s="271" t="s">
        <v>122</v>
      </c>
    </row>
    <row r="377" s="2" customFormat="1" ht="14.4" customHeight="1">
      <c r="A377" s="38"/>
      <c r="B377" s="39"/>
      <c r="C377" s="236" t="s">
        <v>607</v>
      </c>
      <c r="D377" s="236" t="s">
        <v>125</v>
      </c>
      <c r="E377" s="237" t="s">
        <v>608</v>
      </c>
      <c r="F377" s="238" t="s">
        <v>609</v>
      </c>
      <c r="G377" s="239" t="s">
        <v>321</v>
      </c>
      <c r="H377" s="240">
        <v>8</v>
      </c>
      <c r="I377" s="241"/>
      <c r="J377" s="242">
        <f>ROUND(I377*H377,2)</f>
        <v>0</v>
      </c>
      <c r="K377" s="243"/>
      <c r="L377" s="44"/>
      <c r="M377" s="244" t="s">
        <v>1</v>
      </c>
      <c r="N377" s="245" t="s">
        <v>41</v>
      </c>
      <c r="O377" s="91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8" t="s">
        <v>146</v>
      </c>
      <c r="AT377" s="248" t="s">
        <v>125</v>
      </c>
      <c r="AU377" s="248" t="s">
        <v>86</v>
      </c>
      <c r="AY377" s="17" t="s">
        <v>122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7" t="s">
        <v>84</v>
      </c>
      <c r="BK377" s="249">
        <f>ROUND(I377*H377,2)</f>
        <v>0</v>
      </c>
      <c r="BL377" s="17" t="s">
        <v>146</v>
      </c>
      <c r="BM377" s="248" t="s">
        <v>610</v>
      </c>
    </row>
    <row r="378" s="13" customFormat="1">
      <c r="A378" s="13"/>
      <c r="B378" s="250"/>
      <c r="C378" s="251"/>
      <c r="D378" s="252" t="s">
        <v>131</v>
      </c>
      <c r="E378" s="253" t="s">
        <v>1</v>
      </c>
      <c r="F378" s="254" t="s">
        <v>611</v>
      </c>
      <c r="G378" s="251"/>
      <c r="H378" s="253" t="s">
        <v>1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0" t="s">
        <v>131</v>
      </c>
      <c r="AU378" s="260" t="s">
        <v>86</v>
      </c>
      <c r="AV378" s="13" t="s">
        <v>84</v>
      </c>
      <c r="AW378" s="13" t="s">
        <v>32</v>
      </c>
      <c r="AX378" s="13" t="s">
        <v>76</v>
      </c>
      <c r="AY378" s="260" t="s">
        <v>122</v>
      </c>
    </row>
    <row r="379" s="14" customFormat="1">
      <c r="A379" s="14"/>
      <c r="B379" s="261"/>
      <c r="C379" s="262"/>
      <c r="D379" s="252" t="s">
        <v>131</v>
      </c>
      <c r="E379" s="263" t="s">
        <v>1</v>
      </c>
      <c r="F379" s="264" t="s">
        <v>146</v>
      </c>
      <c r="G379" s="262"/>
      <c r="H379" s="265">
        <v>4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1" t="s">
        <v>131</v>
      </c>
      <c r="AU379" s="271" t="s">
        <v>86</v>
      </c>
      <c r="AV379" s="14" t="s">
        <v>86</v>
      </c>
      <c r="AW379" s="14" t="s">
        <v>32</v>
      </c>
      <c r="AX379" s="14" t="s">
        <v>76</v>
      </c>
      <c r="AY379" s="271" t="s">
        <v>122</v>
      </c>
    </row>
    <row r="380" s="13" customFormat="1">
      <c r="A380" s="13"/>
      <c r="B380" s="250"/>
      <c r="C380" s="251"/>
      <c r="D380" s="252" t="s">
        <v>131</v>
      </c>
      <c r="E380" s="253" t="s">
        <v>1</v>
      </c>
      <c r="F380" s="254" t="s">
        <v>612</v>
      </c>
      <c r="G380" s="251"/>
      <c r="H380" s="253" t="s">
        <v>1</v>
      </c>
      <c r="I380" s="255"/>
      <c r="J380" s="251"/>
      <c r="K380" s="251"/>
      <c r="L380" s="256"/>
      <c r="M380" s="257"/>
      <c r="N380" s="258"/>
      <c r="O380" s="258"/>
      <c r="P380" s="258"/>
      <c r="Q380" s="258"/>
      <c r="R380" s="258"/>
      <c r="S380" s="258"/>
      <c r="T380" s="25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0" t="s">
        <v>131</v>
      </c>
      <c r="AU380" s="260" t="s">
        <v>86</v>
      </c>
      <c r="AV380" s="13" t="s">
        <v>84</v>
      </c>
      <c r="AW380" s="13" t="s">
        <v>32</v>
      </c>
      <c r="AX380" s="13" t="s">
        <v>76</v>
      </c>
      <c r="AY380" s="260" t="s">
        <v>122</v>
      </c>
    </row>
    <row r="381" s="14" customFormat="1">
      <c r="A381" s="14"/>
      <c r="B381" s="261"/>
      <c r="C381" s="262"/>
      <c r="D381" s="252" t="s">
        <v>131</v>
      </c>
      <c r="E381" s="263" t="s">
        <v>1</v>
      </c>
      <c r="F381" s="264" t="s">
        <v>146</v>
      </c>
      <c r="G381" s="262"/>
      <c r="H381" s="265">
        <v>4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1" t="s">
        <v>131</v>
      </c>
      <c r="AU381" s="271" t="s">
        <v>86</v>
      </c>
      <c r="AV381" s="14" t="s">
        <v>86</v>
      </c>
      <c r="AW381" s="14" t="s">
        <v>32</v>
      </c>
      <c r="AX381" s="14" t="s">
        <v>76</v>
      </c>
      <c r="AY381" s="271" t="s">
        <v>122</v>
      </c>
    </row>
    <row r="382" s="15" customFormat="1">
      <c r="A382" s="15"/>
      <c r="B382" s="275"/>
      <c r="C382" s="276"/>
      <c r="D382" s="252" t="s">
        <v>131</v>
      </c>
      <c r="E382" s="277" t="s">
        <v>1</v>
      </c>
      <c r="F382" s="278" t="s">
        <v>216</v>
      </c>
      <c r="G382" s="276"/>
      <c r="H382" s="279">
        <v>8</v>
      </c>
      <c r="I382" s="280"/>
      <c r="J382" s="276"/>
      <c r="K382" s="276"/>
      <c r="L382" s="281"/>
      <c r="M382" s="282"/>
      <c r="N382" s="283"/>
      <c r="O382" s="283"/>
      <c r="P382" s="283"/>
      <c r="Q382" s="283"/>
      <c r="R382" s="283"/>
      <c r="S382" s="283"/>
      <c r="T382" s="28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5" t="s">
        <v>131</v>
      </c>
      <c r="AU382" s="285" t="s">
        <v>86</v>
      </c>
      <c r="AV382" s="15" t="s">
        <v>146</v>
      </c>
      <c r="AW382" s="15" t="s">
        <v>32</v>
      </c>
      <c r="AX382" s="15" t="s">
        <v>84</v>
      </c>
      <c r="AY382" s="285" t="s">
        <v>122</v>
      </c>
    </row>
    <row r="383" s="2" customFormat="1" ht="14.4" customHeight="1">
      <c r="A383" s="38"/>
      <c r="B383" s="39"/>
      <c r="C383" s="236" t="s">
        <v>613</v>
      </c>
      <c r="D383" s="236" t="s">
        <v>125</v>
      </c>
      <c r="E383" s="237" t="s">
        <v>614</v>
      </c>
      <c r="F383" s="238" t="s">
        <v>615</v>
      </c>
      <c r="G383" s="239" t="s">
        <v>321</v>
      </c>
      <c r="H383" s="240">
        <v>3</v>
      </c>
      <c r="I383" s="241"/>
      <c r="J383" s="242">
        <f>ROUND(I383*H383,2)</f>
        <v>0</v>
      </c>
      <c r="K383" s="243"/>
      <c r="L383" s="44"/>
      <c r="M383" s="244" t="s">
        <v>1</v>
      </c>
      <c r="N383" s="245" t="s">
        <v>41</v>
      </c>
      <c r="O383" s="91"/>
      <c r="P383" s="246">
        <f>O383*H383</f>
        <v>0</v>
      </c>
      <c r="Q383" s="246">
        <v>0.072870000000000004</v>
      </c>
      <c r="R383" s="246">
        <f>Q383*H383</f>
        <v>0.21861000000000003</v>
      </c>
      <c r="S383" s="246">
        <v>0</v>
      </c>
      <c r="T383" s="24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8" t="s">
        <v>146</v>
      </c>
      <c r="AT383" s="248" t="s">
        <v>125</v>
      </c>
      <c r="AU383" s="248" t="s">
        <v>86</v>
      </c>
      <c r="AY383" s="17" t="s">
        <v>122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7" t="s">
        <v>84</v>
      </c>
      <c r="BK383" s="249">
        <f>ROUND(I383*H383,2)</f>
        <v>0</v>
      </c>
      <c r="BL383" s="17" t="s">
        <v>146</v>
      </c>
      <c r="BM383" s="248" t="s">
        <v>616</v>
      </c>
    </row>
    <row r="384" s="13" customFormat="1">
      <c r="A384" s="13"/>
      <c r="B384" s="250"/>
      <c r="C384" s="251"/>
      <c r="D384" s="252" t="s">
        <v>131</v>
      </c>
      <c r="E384" s="253" t="s">
        <v>1</v>
      </c>
      <c r="F384" s="254" t="s">
        <v>617</v>
      </c>
      <c r="G384" s="251"/>
      <c r="H384" s="253" t="s">
        <v>1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0" t="s">
        <v>131</v>
      </c>
      <c r="AU384" s="260" t="s">
        <v>86</v>
      </c>
      <c r="AV384" s="13" t="s">
        <v>84</v>
      </c>
      <c r="AW384" s="13" t="s">
        <v>32</v>
      </c>
      <c r="AX384" s="13" t="s">
        <v>76</v>
      </c>
      <c r="AY384" s="260" t="s">
        <v>122</v>
      </c>
    </row>
    <row r="385" s="14" customFormat="1">
      <c r="A385" s="14"/>
      <c r="B385" s="261"/>
      <c r="C385" s="262"/>
      <c r="D385" s="252" t="s">
        <v>131</v>
      </c>
      <c r="E385" s="263" t="s">
        <v>1</v>
      </c>
      <c r="F385" s="264" t="s">
        <v>138</v>
      </c>
      <c r="G385" s="262"/>
      <c r="H385" s="265">
        <v>3</v>
      </c>
      <c r="I385" s="266"/>
      <c r="J385" s="262"/>
      <c r="K385" s="262"/>
      <c r="L385" s="267"/>
      <c r="M385" s="268"/>
      <c r="N385" s="269"/>
      <c r="O385" s="269"/>
      <c r="P385" s="269"/>
      <c r="Q385" s="269"/>
      <c r="R385" s="269"/>
      <c r="S385" s="269"/>
      <c r="T385" s="27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1" t="s">
        <v>131</v>
      </c>
      <c r="AU385" s="271" t="s">
        <v>86</v>
      </c>
      <c r="AV385" s="14" t="s">
        <v>86</v>
      </c>
      <c r="AW385" s="14" t="s">
        <v>32</v>
      </c>
      <c r="AX385" s="14" t="s">
        <v>84</v>
      </c>
      <c r="AY385" s="271" t="s">
        <v>122</v>
      </c>
    </row>
    <row r="386" s="2" customFormat="1" ht="14.4" customHeight="1">
      <c r="A386" s="38"/>
      <c r="B386" s="39"/>
      <c r="C386" s="286" t="s">
        <v>618</v>
      </c>
      <c r="D386" s="286" t="s">
        <v>245</v>
      </c>
      <c r="E386" s="287" t="s">
        <v>619</v>
      </c>
      <c r="F386" s="288" t="s">
        <v>620</v>
      </c>
      <c r="G386" s="289" t="s">
        <v>321</v>
      </c>
      <c r="H386" s="290">
        <v>1</v>
      </c>
      <c r="I386" s="291"/>
      <c r="J386" s="292">
        <f>ROUND(I386*H386,2)</f>
        <v>0</v>
      </c>
      <c r="K386" s="293"/>
      <c r="L386" s="294"/>
      <c r="M386" s="295" t="s">
        <v>1</v>
      </c>
      <c r="N386" s="296" t="s">
        <v>41</v>
      </c>
      <c r="O386" s="91"/>
      <c r="P386" s="246">
        <f>O386*H386</f>
        <v>0</v>
      </c>
      <c r="Q386" s="246">
        <v>0.01</v>
      </c>
      <c r="R386" s="246">
        <f>Q386*H386</f>
        <v>0.01</v>
      </c>
      <c r="S386" s="246">
        <v>0</v>
      </c>
      <c r="T386" s="247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48" t="s">
        <v>171</v>
      </c>
      <c r="AT386" s="248" t="s">
        <v>245</v>
      </c>
      <c r="AU386" s="248" t="s">
        <v>86</v>
      </c>
      <c r="AY386" s="17" t="s">
        <v>122</v>
      </c>
      <c r="BE386" s="249">
        <f>IF(N386="základní",J386,0)</f>
        <v>0</v>
      </c>
      <c r="BF386" s="249">
        <f>IF(N386="snížená",J386,0)</f>
        <v>0</v>
      </c>
      <c r="BG386" s="249">
        <f>IF(N386="zákl. přenesená",J386,0)</f>
        <v>0</v>
      </c>
      <c r="BH386" s="249">
        <f>IF(N386="sníž. přenesená",J386,0)</f>
        <v>0</v>
      </c>
      <c r="BI386" s="249">
        <f>IF(N386="nulová",J386,0)</f>
        <v>0</v>
      </c>
      <c r="BJ386" s="17" t="s">
        <v>84</v>
      </c>
      <c r="BK386" s="249">
        <f>ROUND(I386*H386,2)</f>
        <v>0</v>
      </c>
      <c r="BL386" s="17" t="s">
        <v>146</v>
      </c>
      <c r="BM386" s="248" t="s">
        <v>621</v>
      </c>
    </row>
    <row r="387" s="14" customFormat="1">
      <c r="A387" s="14"/>
      <c r="B387" s="261"/>
      <c r="C387" s="262"/>
      <c r="D387" s="252" t="s">
        <v>131</v>
      </c>
      <c r="E387" s="263" t="s">
        <v>1</v>
      </c>
      <c r="F387" s="264" t="s">
        <v>84</v>
      </c>
      <c r="G387" s="262"/>
      <c r="H387" s="265">
        <v>1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1" t="s">
        <v>131</v>
      </c>
      <c r="AU387" s="271" t="s">
        <v>86</v>
      </c>
      <c r="AV387" s="14" t="s">
        <v>86</v>
      </c>
      <c r="AW387" s="14" t="s">
        <v>32</v>
      </c>
      <c r="AX387" s="14" t="s">
        <v>84</v>
      </c>
      <c r="AY387" s="271" t="s">
        <v>122</v>
      </c>
    </row>
    <row r="388" s="2" customFormat="1" ht="14.4" customHeight="1">
      <c r="A388" s="38"/>
      <c r="B388" s="39"/>
      <c r="C388" s="236" t="s">
        <v>622</v>
      </c>
      <c r="D388" s="236" t="s">
        <v>125</v>
      </c>
      <c r="E388" s="237" t="s">
        <v>623</v>
      </c>
      <c r="F388" s="238" t="s">
        <v>624</v>
      </c>
      <c r="G388" s="239" t="s">
        <v>321</v>
      </c>
      <c r="H388" s="240">
        <v>2</v>
      </c>
      <c r="I388" s="241"/>
      <c r="J388" s="242">
        <f>ROUND(I388*H388,2)</f>
        <v>0</v>
      </c>
      <c r="K388" s="243"/>
      <c r="L388" s="44"/>
      <c r="M388" s="244" t="s">
        <v>1</v>
      </c>
      <c r="N388" s="245" t="s">
        <v>41</v>
      </c>
      <c r="O388" s="91"/>
      <c r="P388" s="246">
        <f>O388*H388</f>
        <v>0</v>
      </c>
      <c r="Q388" s="246">
        <v>0.35743999999999998</v>
      </c>
      <c r="R388" s="246">
        <f>Q388*H388</f>
        <v>0.71487999999999996</v>
      </c>
      <c r="S388" s="246">
        <v>0</v>
      </c>
      <c r="T388" s="247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8" t="s">
        <v>146</v>
      </c>
      <c r="AT388" s="248" t="s">
        <v>125</v>
      </c>
      <c r="AU388" s="248" t="s">
        <v>86</v>
      </c>
      <c r="AY388" s="17" t="s">
        <v>122</v>
      </c>
      <c r="BE388" s="249">
        <f>IF(N388="základní",J388,0)</f>
        <v>0</v>
      </c>
      <c r="BF388" s="249">
        <f>IF(N388="snížená",J388,0)</f>
        <v>0</v>
      </c>
      <c r="BG388" s="249">
        <f>IF(N388="zákl. přenesená",J388,0)</f>
        <v>0</v>
      </c>
      <c r="BH388" s="249">
        <f>IF(N388="sníž. přenesená",J388,0)</f>
        <v>0</v>
      </c>
      <c r="BI388" s="249">
        <f>IF(N388="nulová",J388,0)</f>
        <v>0</v>
      </c>
      <c r="BJ388" s="17" t="s">
        <v>84</v>
      </c>
      <c r="BK388" s="249">
        <f>ROUND(I388*H388,2)</f>
        <v>0</v>
      </c>
      <c r="BL388" s="17" t="s">
        <v>146</v>
      </c>
      <c r="BM388" s="248" t="s">
        <v>625</v>
      </c>
    </row>
    <row r="389" s="14" customFormat="1">
      <c r="A389" s="14"/>
      <c r="B389" s="261"/>
      <c r="C389" s="262"/>
      <c r="D389" s="252" t="s">
        <v>131</v>
      </c>
      <c r="E389" s="263" t="s">
        <v>1</v>
      </c>
      <c r="F389" s="264" t="s">
        <v>86</v>
      </c>
      <c r="G389" s="262"/>
      <c r="H389" s="265">
        <v>2</v>
      </c>
      <c r="I389" s="266"/>
      <c r="J389" s="262"/>
      <c r="K389" s="262"/>
      <c r="L389" s="267"/>
      <c r="M389" s="268"/>
      <c r="N389" s="269"/>
      <c r="O389" s="269"/>
      <c r="P389" s="269"/>
      <c r="Q389" s="269"/>
      <c r="R389" s="269"/>
      <c r="S389" s="269"/>
      <c r="T389" s="27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1" t="s">
        <v>131</v>
      </c>
      <c r="AU389" s="271" t="s">
        <v>86</v>
      </c>
      <c r="AV389" s="14" t="s">
        <v>86</v>
      </c>
      <c r="AW389" s="14" t="s">
        <v>32</v>
      </c>
      <c r="AX389" s="14" t="s">
        <v>84</v>
      </c>
      <c r="AY389" s="271" t="s">
        <v>122</v>
      </c>
    </row>
    <row r="390" s="2" customFormat="1" ht="24.15" customHeight="1">
      <c r="A390" s="38"/>
      <c r="B390" s="39"/>
      <c r="C390" s="286" t="s">
        <v>626</v>
      </c>
      <c r="D390" s="286" t="s">
        <v>245</v>
      </c>
      <c r="E390" s="287" t="s">
        <v>627</v>
      </c>
      <c r="F390" s="288" t="s">
        <v>628</v>
      </c>
      <c r="G390" s="289" t="s">
        <v>321</v>
      </c>
      <c r="H390" s="290">
        <v>2</v>
      </c>
      <c r="I390" s="291"/>
      <c r="J390" s="292">
        <f>ROUND(I390*H390,2)</f>
        <v>0</v>
      </c>
      <c r="K390" s="293"/>
      <c r="L390" s="294"/>
      <c r="M390" s="295" t="s">
        <v>1</v>
      </c>
      <c r="N390" s="296" t="s">
        <v>41</v>
      </c>
      <c r="O390" s="91"/>
      <c r="P390" s="246">
        <f>O390*H390</f>
        <v>0</v>
      </c>
      <c r="Q390" s="246">
        <v>0</v>
      </c>
      <c r="R390" s="246">
        <f>Q390*H390</f>
        <v>0</v>
      </c>
      <c r="S390" s="246">
        <v>0</v>
      </c>
      <c r="T390" s="24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8" t="s">
        <v>171</v>
      </c>
      <c r="AT390" s="248" t="s">
        <v>245</v>
      </c>
      <c r="AU390" s="248" t="s">
        <v>86</v>
      </c>
      <c r="AY390" s="17" t="s">
        <v>122</v>
      </c>
      <c r="BE390" s="249">
        <f>IF(N390="základní",J390,0)</f>
        <v>0</v>
      </c>
      <c r="BF390" s="249">
        <f>IF(N390="snížená",J390,0)</f>
        <v>0</v>
      </c>
      <c r="BG390" s="249">
        <f>IF(N390="zákl. přenesená",J390,0)</f>
        <v>0</v>
      </c>
      <c r="BH390" s="249">
        <f>IF(N390="sníž. přenesená",J390,0)</f>
        <v>0</v>
      </c>
      <c r="BI390" s="249">
        <f>IF(N390="nulová",J390,0)</f>
        <v>0</v>
      </c>
      <c r="BJ390" s="17" t="s">
        <v>84</v>
      </c>
      <c r="BK390" s="249">
        <f>ROUND(I390*H390,2)</f>
        <v>0</v>
      </c>
      <c r="BL390" s="17" t="s">
        <v>146</v>
      </c>
      <c r="BM390" s="248" t="s">
        <v>629</v>
      </c>
    </row>
    <row r="391" s="14" customFormat="1">
      <c r="A391" s="14"/>
      <c r="B391" s="261"/>
      <c r="C391" s="262"/>
      <c r="D391" s="252" t="s">
        <v>131</v>
      </c>
      <c r="E391" s="263" t="s">
        <v>1</v>
      </c>
      <c r="F391" s="264" t="s">
        <v>86</v>
      </c>
      <c r="G391" s="262"/>
      <c r="H391" s="265">
        <v>2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1" t="s">
        <v>131</v>
      </c>
      <c r="AU391" s="271" t="s">
        <v>86</v>
      </c>
      <c r="AV391" s="14" t="s">
        <v>86</v>
      </c>
      <c r="AW391" s="14" t="s">
        <v>32</v>
      </c>
      <c r="AX391" s="14" t="s">
        <v>84</v>
      </c>
      <c r="AY391" s="271" t="s">
        <v>122</v>
      </c>
    </row>
    <row r="392" s="2" customFormat="1" ht="24.15" customHeight="1">
      <c r="A392" s="38"/>
      <c r="B392" s="39"/>
      <c r="C392" s="236" t="s">
        <v>630</v>
      </c>
      <c r="D392" s="236" t="s">
        <v>125</v>
      </c>
      <c r="E392" s="237" t="s">
        <v>631</v>
      </c>
      <c r="F392" s="238" t="s">
        <v>632</v>
      </c>
      <c r="G392" s="239" t="s">
        <v>321</v>
      </c>
      <c r="H392" s="240">
        <v>2</v>
      </c>
      <c r="I392" s="241"/>
      <c r="J392" s="242">
        <f>ROUND(I392*H392,2)</f>
        <v>0</v>
      </c>
      <c r="K392" s="243"/>
      <c r="L392" s="44"/>
      <c r="M392" s="244" t="s">
        <v>1</v>
      </c>
      <c r="N392" s="245" t="s">
        <v>41</v>
      </c>
      <c r="O392" s="91"/>
      <c r="P392" s="246">
        <f>O392*H392</f>
        <v>0</v>
      </c>
      <c r="Q392" s="246">
        <v>0.0011999999999999999</v>
      </c>
      <c r="R392" s="246">
        <f>Q392*H392</f>
        <v>0.0023999999999999998</v>
      </c>
      <c r="S392" s="246">
        <v>0</v>
      </c>
      <c r="T392" s="24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8" t="s">
        <v>146</v>
      </c>
      <c r="AT392" s="248" t="s">
        <v>125</v>
      </c>
      <c r="AU392" s="248" t="s">
        <v>86</v>
      </c>
      <c r="AY392" s="17" t="s">
        <v>122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7" t="s">
        <v>84</v>
      </c>
      <c r="BK392" s="249">
        <f>ROUND(I392*H392,2)</f>
        <v>0</v>
      </c>
      <c r="BL392" s="17" t="s">
        <v>146</v>
      </c>
      <c r="BM392" s="248" t="s">
        <v>633</v>
      </c>
    </row>
    <row r="393" s="13" customFormat="1">
      <c r="A393" s="13"/>
      <c r="B393" s="250"/>
      <c r="C393" s="251"/>
      <c r="D393" s="252" t="s">
        <v>131</v>
      </c>
      <c r="E393" s="253" t="s">
        <v>1</v>
      </c>
      <c r="F393" s="254" t="s">
        <v>634</v>
      </c>
      <c r="G393" s="251"/>
      <c r="H393" s="253" t="s">
        <v>1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0" t="s">
        <v>131</v>
      </c>
      <c r="AU393" s="260" t="s">
        <v>86</v>
      </c>
      <c r="AV393" s="13" t="s">
        <v>84</v>
      </c>
      <c r="AW393" s="13" t="s">
        <v>32</v>
      </c>
      <c r="AX393" s="13" t="s">
        <v>76</v>
      </c>
      <c r="AY393" s="260" t="s">
        <v>122</v>
      </c>
    </row>
    <row r="394" s="14" customFormat="1">
      <c r="A394" s="14"/>
      <c r="B394" s="261"/>
      <c r="C394" s="262"/>
      <c r="D394" s="252" t="s">
        <v>131</v>
      </c>
      <c r="E394" s="263" t="s">
        <v>1</v>
      </c>
      <c r="F394" s="264" t="s">
        <v>86</v>
      </c>
      <c r="G394" s="262"/>
      <c r="H394" s="265">
        <v>2</v>
      </c>
      <c r="I394" s="266"/>
      <c r="J394" s="262"/>
      <c r="K394" s="262"/>
      <c r="L394" s="267"/>
      <c r="M394" s="268"/>
      <c r="N394" s="269"/>
      <c r="O394" s="269"/>
      <c r="P394" s="269"/>
      <c r="Q394" s="269"/>
      <c r="R394" s="269"/>
      <c r="S394" s="269"/>
      <c r="T394" s="27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1" t="s">
        <v>131</v>
      </c>
      <c r="AU394" s="271" t="s">
        <v>86</v>
      </c>
      <c r="AV394" s="14" t="s">
        <v>86</v>
      </c>
      <c r="AW394" s="14" t="s">
        <v>32</v>
      </c>
      <c r="AX394" s="14" t="s">
        <v>84</v>
      </c>
      <c r="AY394" s="271" t="s">
        <v>122</v>
      </c>
    </row>
    <row r="395" s="2" customFormat="1" ht="24.15" customHeight="1">
      <c r="A395" s="38"/>
      <c r="B395" s="39"/>
      <c r="C395" s="286" t="s">
        <v>635</v>
      </c>
      <c r="D395" s="286" t="s">
        <v>245</v>
      </c>
      <c r="E395" s="287" t="s">
        <v>636</v>
      </c>
      <c r="F395" s="288" t="s">
        <v>637</v>
      </c>
      <c r="G395" s="289" t="s">
        <v>321</v>
      </c>
      <c r="H395" s="290">
        <v>1</v>
      </c>
      <c r="I395" s="291"/>
      <c r="J395" s="292">
        <f>ROUND(I395*H395,2)</f>
        <v>0</v>
      </c>
      <c r="K395" s="293"/>
      <c r="L395" s="294"/>
      <c r="M395" s="295" t="s">
        <v>1</v>
      </c>
      <c r="N395" s="296" t="s">
        <v>41</v>
      </c>
      <c r="O395" s="91"/>
      <c r="P395" s="246">
        <f>O395*H395</f>
        <v>0</v>
      </c>
      <c r="Q395" s="246">
        <v>0.02</v>
      </c>
      <c r="R395" s="246">
        <f>Q395*H395</f>
        <v>0.02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171</v>
      </c>
      <c r="AT395" s="248" t="s">
        <v>245</v>
      </c>
      <c r="AU395" s="248" t="s">
        <v>86</v>
      </c>
      <c r="AY395" s="17" t="s">
        <v>122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84</v>
      </c>
      <c r="BK395" s="249">
        <f>ROUND(I395*H395,2)</f>
        <v>0</v>
      </c>
      <c r="BL395" s="17" t="s">
        <v>146</v>
      </c>
      <c r="BM395" s="248" t="s">
        <v>638</v>
      </c>
    </row>
    <row r="396" s="14" customFormat="1">
      <c r="A396" s="14"/>
      <c r="B396" s="261"/>
      <c r="C396" s="262"/>
      <c r="D396" s="252" t="s">
        <v>131</v>
      </c>
      <c r="E396" s="263" t="s">
        <v>1</v>
      </c>
      <c r="F396" s="264" t="s">
        <v>84</v>
      </c>
      <c r="G396" s="262"/>
      <c r="H396" s="265">
        <v>1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1" t="s">
        <v>131</v>
      </c>
      <c r="AU396" s="271" t="s">
        <v>86</v>
      </c>
      <c r="AV396" s="14" t="s">
        <v>86</v>
      </c>
      <c r="AW396" s="14" t="s">
        <v>32</v>
      </c>
      <c r="AX396" s="14" t="s">
        <v>84</v>
      </c>
      <c r="AY396" s="271" t="s">
        <v>122</v>
      </c>
    </row>
    <row r="397" s="12" customFormat="1" ht="22.8" customHeight="1">
      <c r="A397" s="12"/>
      <c r="B397" s="220"/>
      <c r="C397" s="221"/>
      <c r="D397" s="222" t="s">
        <v>75</v>
      </c>
      <c r="E397" s="234" t="s">
        <v>639</v>
      </c>
      <c r="F397" s="234" t="s">
        <v>640</v>
      </c>
      <c r="G397" s="221"/>
      <c r="H397" s="221"/>
      <c r="I397" s="224"/>
      <c r="J397" s="235">
        <f>BK397</f>
        <v>0</v>
      </c>
      <c r="K397" s="221"/>
      <c r="L397" s="226"/>
      <c r="M397" s="227"/>
      <c r="N397" s="228"/>
      <c r="O397" s="228"/>
      <c r="P397" s="229">
        <f>SUM(P398:P432)</f>
        <v>0</v>
      </c>
      <c r="Q397" s="228"/>
      <c r="R397" s="229">
        <f>SUM(R398:R432)</f>
        <v>0</v>
      </c>
      <c r="S397" s="228"/>
      <c r="T397" s="230">
        <f>SUM(T398:T432)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31" t="s">
        <v>84</v>
      </c>
      <c r="AT397" s="232" t="s">
        <v>75</v>
      </c>
      <c r="AU397" s="232" t="s">
        <v>84</v>
      </c>
      <c r="AY397" s="231" t="s">
        <v>122</v>
      </c>
      <c r="BK397" s="233">
        <f>SUM(BK398:BK432)</f>
        <v>0</v>
      </c>
    </row>
    <row r="398" s="2" customFormat="1" ht="37.8" customHeight="1">
      <c r="A398" s="38"/>
      <c r="B398" s="39"/>
      <c r="C398" s="236" t="s">
        <v>641</v>
      </c>
      <c r="D398" s="236" t="s">
        <v>125</v>
      </c>
      <c r="E398" s="237" t="s">
        <v>642</v>
      </c>
      <c r="F398" s="238" t="s">
        <v>643</v>
      </c>
      <c r="G398" s="239" t="s">
        <v>237</v>
      </c>
      <c r="H398" s="240">
        <v>128.18000000000001</v>
      </c>
      <c r="I398" s="241"/>
      <c r="J398" s="242">
        <f>ROUND(I398*H398,2)</f>
        <v>0</v>
      </c>
      <c r="K398" s="243"/>
      <c r="L398" s="44"/>
      <c r="M398" s="244" t="s">
        <v>1</v>
      </c>
      <c r="N398" s="245" t="s">
        <v>41</v>
      </c>
      <c r="O398" s="91"/>
      <c r="P398" s="246">
        <f>O398*H398</f>
        <v>0</v>
      </c>
      <c r="Q398" s="246">
        <v>0</v>
      </c>
      <c r="R398" s="246">
        <f>Q398*H398</f>
        <v>0</v>
      </c>
      <c r="S398" s="246">
        <v>0</v>
      </c>
      <c r="T398" s="24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8" t="s">
        <v>146</v>
      </c>
      <c r="AT398" s="248" t="s">
        <v>125</v>
      </c>
      <c r="AU398" s="248" t="s">
        <v>86</v>
      </c>
      <c r="AY398" s="17" t="s">
        <v>122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7" t="s">
        <v>84</v>
      </c>
      <c r="BK398" s="249">
        <f>ROUND(I398*H398,2)</f>
        <v>0</v>
      </c>
      <c r="BL398" s="17" t="s">
        <v>146</v>
      </c>
      <c r="BM398" s="248" t="s">
        <v>644</v>
      </c>
    </row>
    <row r="399" s="13" customFormat="1">
      <c r="A399" s="13"/>
      <c r="B399" s="250"/>
      <c r="C399" s="251"/>
      <c r="D399" s="252" t="s">
        <v>131</v>
      </c>
      <c r="E399" s="253" t="s">
        <v>1</v>
      </c>
      <c r="F399" s="254" t="s">
        <v>239</v>
      </c>
      <c r="G399" s="251"/>
      <c r="H399" s="253" t="s">
        <v>1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131</v>
      </c>
      <c r="AU399" s="260" t="s">
        <v>86</v>
      </c>
      <c r="AV399" s="13" t="s">
        <v>84</v>
      </c>
      <c r="AW399" s="13" t="s">
        <v>32</v>
      </c>
      <c r="AX399" s="13" t="s">
        <v>76</v>
      </c>
      <c r="AY399" s="260" t="s">
        <v>122</v>
      </c>
    </row>
    <row r="400" s="13" customFormat="1">
      <c r="A400" s="13"/>
      <c r="B400" s="250"/>
      <c r="C400" s="251"/>
      <c r="D400" s="252" t="s">
        <v>131</v>
      </c>
      <c r="E400" s="253" t="s">
        <v>1</v>
      </c>
      <c r="F400" s="254" t="s">
        <v>645</v>
      </c>
      <c r="G400" s="251"/>
      <c r="H400" s="253" t="s">
        <v>1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0" t="s">
        <v>131</v>
      </c>
      <c r="AU400" s="260" t="s">
        <v>86</v>
      </c>
      <c r="AV400" s="13" t="s">
        <v>84</v>
      </c>
      <c r="AW400" s="13" t="s">
        <v>32</v>
      </c>
      <c r="AX400" s="13" t="s">
        <v>76</v>
      </c>
      <c r="AY400" s="260" t="s">
        <v>122</v>
      </c>
    </row>
    <row r="401" s="14" customFormat="1">
      <c r="A401" s="14"/>
      <c r="B401" s="261"/>
      <c r="C401" s="262"/>
      <c r="D401" s="252" t="s">
        <v>131</v>
      </c>
      <c r="E401" s="263" t="s">
        <v>1</v>
      </c>
      <c r="F401" s="264" t="s">
        <v>646</v>
      </c>
      <c r="G401" s="262"/>
      <c r="H401" s="265">
        <v>128.18000000000001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1" t="s">
        <v>131</v>
      </c>
      <c r="AU401" s="271" t="s">
        <v>86</v>
      </c>
      <c r="AV401" s="14" t="s">
        <v>86</v>
      </c>
      <c r="AW401" s="14" t="s">
        <v>32</v>
      </c>
      <c r="AX401" s="14" t="s">
        <v>84</v>
      </c>
      <c r="AY401" s="271" t="s">
        <v>122</v>
      </c>
    </row>
    <row r="402" s="2" customFormat="1" ht="37.8" customHeight="1">
      <c r="A402" s="38"/>
      <c r="B402" s="39"/>
      <c r="C402" s="236" t="s">
        <v>647</v>
      </c>
      <c r="D402" s="236" t="s">
        <v>125</v>
      </c>
      <c r="E402" s="237" t="s">
        <v>648</v>
      </c>
      <c r="F402" s="238" t="s">
        <v>649</v>
      </c>
      <c r="G402" s="239" t="s">
        <v>237</v>
      </c>
      <c r="H402" s="240">
        <v>384.54000000000002</v>
      </c>
      <c r="I402" s="241"/>
      <c r="J402" s="242">
        <f>ROUND(I402*H402,2)</f>
        <v>0</v>
      </c>
      <c r="K402" s="243"/>
      <c r="L402" s="44"/>
      <c r="M402" s="244" t="s">
        <v>1</v>
      </c>
      <c r="N402" s="245" t="s">
        <v>41</v>
      </c>
      <c r="O402" s="91"/>
      <c r="P402" s="246">
        <f>O402*H402</f>
        <v>0</v>
      </c>
      <c r="Q402" s="246">
        <v>0</v>
      </c>
      <c r="R402" s="246">
        <f>Q402*H402</f>
        <v>0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146</v>
      </c>
      <c r="AT402" s="248" t="s">
        <v>125</v>
      </c>
      <c r="AU402" s="248" t="s">
        <v>86</v>
      </c>
      <c r="AY402" s="17" t="s">
        <v>122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84</v>
      </c>
      <c r="BK402" s="249">
        <f>ROUND(I402*H402,2)</f>
        <v>0</v>
      </c>
      <c r="BL402" s="17" t="s">
        <v>146</v>
      </c>
      <c r="BM402" s="248" t="s">
        <v>650</v>
      </c>
    </row>
    <row r="403" s="14" customFormat="1">
      <c r="A403" s="14"/>
      <c r="B403" s="261"/>
      <c r="C403" s="262"/>
      <c r="D403" s="252" t="s">
        <v>131</v>
      </c>
      <c r="E403" s="263" t="s">
        <v>1</v>
      </c>
      <c r="F403" s="264" t="s">
        <v>651</v>
      </c>
      <c r="G403" s="262"/>
      <c r="H403" s="265">
        <v>384.54000000000002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1" t="s">
        <v>131</v>
      </c>
      <c r="AU403" s="271" t="s">
        <v>86</v>
      </c>
      <c r="AV403" s="14" t="s">
        <v>86</v>
      </c>
      <c r="AW403" s="14" t="s">
        <v>32</v>
      </c>
      <c r="AX403" s="14" t="s">
        <v>84</v>
      </c>
      <c r="AY403" s="271" t="s">
        <v>122</v>
      </c>
    </row>
    <row r="404" s="2" customFormat="1" ht="37.8" customHeight="1">
      <c r="A404" s="38"/>
      <c r="B404" s="39"/>
      <c r="C404" s="236" t="s">
        <v>652</v>
      </c>
      <c r="D404" s="236" t="s">
        <v>125</v>
      </c>
      <c r="E404" s="237" t="s">
        <v>653</v>
      </c>
      <c r="F404" s="238" t="s">
        <v>654</v>
      </c>
      <c r="G404" s="239" t="s">
        <v>237</v>
      </c>
      <c r="H404" s="240">
        <v>147.255</v>
      </c>
      <c r="I404" s="241"/>
      <c r="J404" s="242">
        <f>ROUND(I404*H404,2)</f>
        <v>0</v>
      </c>
      <c r="K404" s="243"/>
      <c r="L404" s="44"/>
      <c r="M404" s="244" t="s">
        <v>1</v>
      </c>
      <c r="N404" s="245" t="s">
        <v>41</v>
      </c>
      <c r="O404" s="91"/>
      <c r="P404" s="246">
        <f>O404*H404</f>
        <v>0</v>
      </c>
      <c r="Q404" s="246">
        <v>0</v>
      </c>
      <c r="R404" s="246">
        <f>Q404*H404</f>
        <v>0</v>
      </c>
      <c r="S404" s="246">
        <v>0</v>
      </c>
      <c r="T404" s="24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8" t="s">
        <v>146</v>
      </c>
      <c r="AT404" s="248" t="s">
        <v>125</v>
      </c>
      <c r="AU404" s="248" t="s">
        <v>86</v>
      </c>
      <c r="AY404" s="17" t="s">
        <v>122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7" t="s">
        <v>84</v>
      </c>
      <c r="BK404" s="249">
        <f>ROUND(I404*H404,2)</f>
        <v>0</v>
      </c>
      <c r="BL404" s="17" t="s">
        <v>146</v>
      </c>
      <c r="BM404" s="248" t="s">
        <v>655</v>
      </c>
    </row>
    <row r="405" s="13" customFormat="1">
      <c r="A405" s="13"/>
      <c r="B405" s="250"/>
      <c r="C405" s="251"/>
      <c r="D405" s="252" t="s">
        <v>131</v>
      </c>
      <c r="E405" s="253" t="s">
        <v>1</v>
      </c>
      <c r="F405" s="254" t="s">
        <v>656</v>
      </c>
      <c r="G405" s="251"/>
      <c r="H405" s="253" t="s">
        <v>1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0" t="s">
        <v>131</v>
      </c>
      <c r="AU405" s="260" t="s">
        <v>86</v>
      </c>
      <c r="AV405" s="13" t="s">
        <v>84</v>
      </c>
      <c r="AW405" s="13" t="s">
        <v>32</v>
      </c>
      <c r="AX405" s="13" t="s">
        <v>76</v>
      </c>
      <c r="AY405" s="260" t="s">
        <v>122</v>
      </c>
    </row>
    <row r="406" s="13" customFormat="1">
      <c r="A406" s="13"/>
      <c r="B406" s="250"/>
      <c r="C406" s="251"/>
      <c r="D406" s="252" t="s">
        <v>131</v>
      </c>
      <c r="E406" s="253" t="s">
        <v>1</v>
      </c>
      <c r="F406" s="254" t="s">
        <v>657</v>
      </c>
      <c r="G406" s="251"/>
      <c r="H406" s="253" t="s">
        <v>1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0" t="s">
        <v>131</v>
      </c>
      <c r="AU406" s="260" t="s">
        <v>86</v>
      </c>
      <c r="AV406" s="13" t="s">
        <v>84</v>
      </c>
      <c r="AW406" s="13" t="s">
        <v>32</v>
      </c>
      <c r="AX406" s="13" t="s">
        <v>76</v>
      </c>
      <c r="AY406" s="260" t="s">
        <v>122</v>
      </c>
    </row>
    <row r="407" s="13" customFormat="1">
      <c r="A407" s="13"/>
      <c r="B407" s="250"/>
      <c r="C407" s="251"/>
      <c r="D407" s="252" t="s">
        <v>131</v>
      </c>
      <c r="E407" s="253" t="s">
        <v>1</v>
      </c>
      <c r="F407" s="254" t="s">
        <v>658</v>
      </c>
      <c r="G407" s="251"/>
      <c r="H407" s="253" t="s">
        <v>1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131</v>
      </c>
      <c r="AU407" s="260" t="s">
        <v>86</v>
      </c>
      <c r="AV407" s="13" t="s">
        <v>84</v>
      </c>
      <c r="AW407" s="13" t="s">
        <v>32</v>
      </c>
      <c r="AX407" s="13" t="s">
        <v>76</v>
      </c>
      <c r="AY407" s="260" t="s">
        <v>122</v>
      </c>
    </row>
    <row r="408" s="14" customFormat="1">
      <c r="A408" s="14"/>
      <c r="B408" s="261"/>
      <c r="C408" s="262"/>
      <c r="D408" s="252" t="s">
        <v>131</v>
      </c>
      <c r="E408" s="263" t="s">
        <v>1</v>
      </c>
      <c r="F408" s="264" t="s">
        <v>659</v>
      </c>
      <c r="G408" s="262"/>
      <c r="H408" s="265">
        <v>30.079999999999998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1" t="s">
        <v>131</v>
      </c>
      <c r="AU408" s="271" t="s">
        <v>86</v>
      </c>
      <c r="AV408" s="14" t="s">
        <v>86</v>
      </c>
      <c r="AW408" s="14" t="s">
        <v>32</v>
      </c>
      <c r="AX408" s="14" t="s">
        <v>76</v>
      </c>
      <c r="AY408" s="271" t="s">
        <v>122</v>
      </c>
    </row>
    <row r="409" s="13" customFormat="1">
      <c r="A409" s="13"/>
      <c r="B409" s="250"/>
      <c r="C409" s="251"/>
      <c r="D409" s="252" t="s">
        <v>131</v>
      </c>
      <c r="E409" s="253" t="s">
        <v>1</v>
      </c>
      <c r="F409" s="254" t="s">
        <v>660</v>
      </c>
      <c r="G409" s="251"/>
      <c r="H409" s="253" t="s">
        <v>1</v>
      </c>
      <c r="I409" s="255"/>
      <c r="J409" s="251"/>
      <c r="K409" s="251"/>
      <c r="L409" s="256"/>
      <c r="M409" s="257"/>
      <c r="N409" s="258"/>
      <c r="O409" s="258"/>
      <c r="P409" s="258"/>
      <c r="Q409" s="258"/>
      <c r="R409" s="258"/>
      <c r="S409" s="258"/>
      <c r="T409" s="25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0" t="s">
        <v>131</v>
      </c>
      <c r="AU409" s="260" t="s">
        <v>86</v>
      </c>
      <c r="AV409" s="13" t="s">
        <v>84</v>
      </c>
      <c r="AW409" s="13" t="s">
        <v>32</v>
      </c>
      <c r="AX409" s="13" t="s">
        <v>76</v>
      </c>
      <c r="AY409" s="260" t="s">
        <v>122</v>
      </c>
    </row>
    <row r="410" s="13" customFormat="1">
      <c r="A410" s="13"/>
      <c r="B410" s="250"/>
      <c r="C410" s="251"/>
      <c r="D410" s="252" t="s">
        <v>131</v>
      </c>
      <c r="E410" s="253" t="s">
        <v>1</v>
      </c>
      <c r="F410" s="254" t="s">
        <v>261</v>
      </c>
      <c r="G410" s="251"/>
      <c r="H410" s="253" t="s">
        <v>1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0" t="s">
        <v>131</v>
      </c>
      <c r="AU410" s="260" t="s">
        <v>86</v>
      </c>
      <c r="AV410" s="13" t="s">
        <v>84</v>
      </c>
      <c r="AW410" s="13" t="s">
        <v>32</v>
      </c>
      <c r="AX410" s="13" t="s">
        <v>76</v>
      </c>
      <c r="AY410" s="260" t="s">
        <v>122</v>
      </c>
    </row>
    <row r="411" s="14" customFormat="1">
      <c r="A411" s="14"/>
      <c r="B411" s="261"/>
      <c r="C411" s="262"/>
      <c r="D411" s="252" t="s">
        <v>131</v>
      </c>
      <c r="E411" s="263" t="s">
        <v>1</v>
      </c>
      <c r="F411" s="264" t="s">
        <v>661</v>
      </c>
      <c r="G411" s="262"/>
      <c r="H411" s="265">
        <v>4.7000000000000002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1" t="s">
        <v>131</v>
      </c>
      <c r="AU411" s="271" t="s">
        <v>86</v>
      </c>
      <c r="AV411" s="14" t="s">
        <v>86</v>
      </c>
      <c r="AW411" s="14" t="s">
        <v>32</v>
      </c>
      <c r="AX411" s="14" t="s">
        <v>76</v>
      </c>
      <c r="AY411" s="271" t="s">
        <v>122</v>
      </c>
    </row>
    <row r="412" s="13" customFormat="1">
      <c r="A412" s="13"/>
      <c r="B412" s="250"/>
      <c r="C412" s="251"/>
      <c r="D412" s="252" t="s">
        <v>131</v>
      </c>
      <c r="E412" s="253" t="s">
        <v>1</v>
      </c>
      <c r="F412" s="254" t="s">
        <v>662</v>
      </c>
      <c r="G412" s="251"/>
      <c r="H412" s="253" t="s">
        <v>1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131</v>
      </c>
      <c r="AU412" s="260" t="s">
        <v>86</v>
      </c>
      <c r="AV412" s="13" t="s">
        <v>84</v>
      </c>
      <c r="AW412" s="13" t="s">
        <v>32</v>
      </c>
      <c r="AX412" s="13" t="s">
        <v>76</v>
      </c>
      <c r="AY412" s="260" t="s">
        <v>122</v>
      </c>
    </row>
    <row r="413" s="14" customFormat="1">
      <c r="A413" s="14"/>
      <c r="B413" s="261"/>
      <c r="C413" s="262"/>
      <c r="D413" s="252" t="s">
        <v>131</v>
      </c>
      <c r="E413" s="263" t="s">
        <v>1</v>
      </c>
      <c r="F413" s="264" t="s">
        <v>663</v>
      </c>
      <c r="G413" s="262"/>
      <c r="H413" s="265">
        <v>88.439999999999998</v>
      </c>
      <c r="I413" s="266"/>
      <c r="J413" s="262"/>
      <c r="K413" s="262"/>
      <c r="L413" s="267"/>
      <c r="M413" s="268"/>
      <c r="N413" s="269"/>
      <c r="O413" s="269"/>
      <c r="P413" s="269"/>
      <c r="Q413" s="269"/>
      <c r="R413" s="269"/>
      <c r="S413" s="269"/>
      <c r="T413" s="27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1" t="s">
        <v>131</v>
      </c>
      <c r="AU413" s="271" t="s">
        <v>86</v>
      </c>
      <c r="AV413" s="14" t="s">
        <v>86</v>
      </c>
      <c r="AW413" s="14" t="s">
        <v>32</v>
      </c>
      <c r="AX413" s="14" t="s">
        <v>76</v>
      </c>
      <c r="AY413" s="271" t="s">
        <v>122</v>
      </c>
    </row>
    <row r="414" s="13" customFormat="1">
      <c r="A414" s="13"/>
      <c r="B414" s="250"/>
      <c r="C414" s="251"/>
      <c r="D414" s="252" t="s">
        <v>131</v>
      </c>
      <c r="E414" s="253" t="s">
        <v>1</v>
      </c>
      <c r="F414" s="254" t="s">
        <v>664</v>
      </c>
      <c r="G414" s="251"/>
      <c r="H414" s="253" t="s">
        <v>1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131</v>
      </c>
      <c r="AU414" s="260" t="s">
        <v>86</v>
      </c>
      <c r="AV414" s="13" t="s">
        <v>84</v>
      </c>
      <c r="AW414" s="13" t="s">
        <v>32</v>
      </c>
      <c r="AX414" s="13" t="s">
        <v>76</v>
      </c>
      <c r="AY414" s="260" t="s">
        <v>122</v>
      </c>
    </row>
    <row r="415" s="14" customFormat="1">
      <c r="A415" s="14"/>
      <c r="B415" s="261"/>
      <c r="C415" s="262"/>
      <c r="D415" s="252" t="s">
        <v>131</v>
      </c>
      <c r="E415" s="263" t="s">
        <v>1</v>
      </c>
      <c r="F415" s="264" t="s">
        <v>665</v>
      </c>
      <c r="G415" s="262"/>
      <c r="H415" s="265">
        <v>6.1600000000000001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131</v>
      </c>
      <c r="AU415" s="271" t="s">
        <v>86</v>
      </c>
      <c r="AV415" s="14" t="s">
        <v>86</v>
      </c>
      <c r="AW415" s="14" t="s">
        <v>32</v>
      </c>
      <c r="AX415" s="14" t="s">
        <v>76</v>
      </c>
      <c r="AY415" s="271" t="s">
        <v>122</v>
      </c>
    </row>
    <row r="416" s="13" customFormat="1">
      <c r="A416" s="13"/>
      <c r="B416" s="250"/>
      <c r="C416" s="251"/>
      <c r="D416" s="252" t="s">
        <v>131</v>
      </c>
      <c r="E416" s="253" t="s">
        <v>1</v>
      </c>
      <c r="F416" s="254" t="s">
        <v>666</v>
      </c>
      <c r="G416" s="251"/>
      <c r="H416" s="253" t="s">
        <v>1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131</v>
      </c>
      <c r="AU416" s="260" t="s">
        <v>86</v>
      </c>
      <c r="AV416" s="13" t="s">
        <v>84</v>
      </c>
      <c r="AW416" s="13" t="s">
        <v>32</v>
      </c>
      <c r="AX416" s="13" t="s">
        <v>76</v>
      </c>
      <c r="AY416" s="260" t="s">
        <v>122</v>
      </c>
    </row>
    <row r="417" s="14" customFormat="1">
      <c r="A417" s="14"/>
      <c r="B417" s="261"/>
      <c r="C417" s="262"/>
      <c r="D417" s="252" t="s">
        <v>131</v>
      </c>
      <c r="E417" s="263" t="s">
        <v>1</v>
      </c>
      <c r="F417" s="264" t="s">
        <v>667</v>
      </c>
      <c r="G417" s="262"/>
      <c r="H417" s="265">
        <v>17.875</v>
      </c>
      <c r="I417" s="266"/>
      <c r="J417" s="262"/>
      <c r="K417" s="262"/>
      <c r="L417" s="267"/>
      <c r="M417" s="268"/>
      <c r="N417" s="269"/>
      <c r="O417" s="269"/>
      <c r="P417" s="269"/>
      <c r="Q417" s="269"/>
      <c r="R417" s="269"/>
      <c r="S417" s="269"/>
      <c r="T417" s="27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1" t="s">
        <v>131</v>
      </c>
      <c r="AU417" s="271" t="s">
        <v>86</v>
      </c>
      <c r="AV417" s="14" t="s">
        <v>86</v>
      </c>
      <c r="AW417" s="14" t="s">
        <v>32</v>
      </c>
      <c r="AX417" s="14" t="s">
        <v>76</v>
      </c>
      <c r="AY417" s="271" t="s">
        <v>122</v>
      </c>
    </row>
    <row r="418" s="15" customFormat="1">
      <c r="A418" s="15"/>
      <c r="B418" s="275"/>
      <c r="C418" s="276"/>
      <c r="D418" s="252" t="s">
        <v>131</v>
      </c>
      <c r="E418" s="277" t="s">
        <v>1</v>
      </c>
      <c r="F418" s="278" t="s">
        <v>216</v>
      </c>
      <c r="G418" s="276"/>
      <c r="H418" s="279">
        <v>147.255</v>
      </c>
      <c r="I418" s="280"/>
      <c r="J418" s="276"/>
      <c r="K418" s="276"/>
      <c r="L418" s="281"/>
      <c r="M418" s="282"/>
      <c r="N418" s="283"/>
      <c r="O418" s="283"/>
      <c r="P418" s="283"/>
      <c r="Q418" s="283"/>
      <c r="R418" s="283"/>
      <c r="S418" s="283"/>
      <c r="T418" s="28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5" t="s">
        <v>131</v>
      </c>
      <c r="AU418" s="285" t="s">
        <v>86</v>
      </c>
      <c r="AV418" s="15" t="s">
        <v>146</v>
      </c>
      <c r="AW418" s="15" t="s">
        <v>32</v>
      </c>
      <c r="AX418" s="15" t="s">
        <v>84</v>
      </c>
      <c r="AY418" s="285" t="s">
        <v>122</v>
      </c>
    </row>
    <row r="419" s="2" customFormat="1" ht="37.8" customHeight="1">
      <c r="A419" s="38"/>
      <c r="B419" s="39"/>
      <c r="C419" s="236" t="s">
        <v>668</v>
      </c>
      <c r="D419" s="236" t="s">
        <v>125</v>
      </c>
      <c r="E419" s="237" t="s">
        <v>669</v>
      </c>
      <c r="F419" s="238" t="s">
        <v>649</v>
      </c>
      <c r="G419" s="239" t="s">
        <v>237</v>
      </c>
      <c r="H419" s="240">
        <v>294.50999999999999</v>
      </c>
      <c r="I419" s="241"/>
      <c r="J419" s="242">
        <f>ROUND(I419*H419,2)</f>
        <v>0</v>
      </c>
      <c r="K419" s="243"/>
      <c r="L419" s="44"/>
      <c r="M419" s="244" t="s">
        <v>1</v>
      </c>
      <c r="N419" s="245" t="s">
        <v>41</v>
      </c>
      <c r="O419" s="91"/>
      <c r="P419" s="246">
        <f>O419*H419</f>
        <v>0</v>
      </c>
      <c r="Q419" s="246">
        <v>0</v>
      </c>
      <c r="R419" s="246">
        <f>Q419*H419</f>
        <v>0</v>
      </c>
      <c r="S419" s="246">
        <v>0</v>
      </c>
      <c r="T419" s="24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8" t="s">
        <v>146</v>
      </c>
      <c r="AT419" s="248" t="s">
        <v>125</v>
      </c>
      <c r="AU419" s="248" t="s">
        <v>86</v>
      </c>
      <c r="AY419" s="17" t="s">
        <v>122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7" t="s">
        <v>84</v>
      </c>
      <c r="BK419" s="249">
        <f>ROUND(I419*H419,2)</f>
        <v>0</v>
      </c>
      <c r="BL419" s="17" t="s">
        <v>146</v>
      </c>
      <c r="BM419" s="248" t="s">
        <v>670</v>
      </c>
    </row>
    <row r="420" s="14" customFormat="1">
      <c r="A420" s="14"/>
      <c r="B420" s="261"/>
      <c r="C420" s="262"/>
      <c r="D420" s="252" t="s">
        <v>131</v>
      </c>
      <c r="E420" s="263" t="s">
        <v>1</v>
      </c>
      <c r="F420" s="264" t="s">
        <v>671</v>
      </c>
      <c r="G420" s="262"/>
      <c r="H420" s="265">
        <v>294.50999999999999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1" t="s">
        <v>131</v>
      </c>
      <c r="AU420" s="271" t="s">
        <v>86</v>
      </c>
      <c r="AV420" s="14" t="s">
        <v>86</v>
      </c>
      <c r="AW420" s="14" t="s">
        <v>32</v>
      </c>
      <c r="AX420" s="14" t="s">
        <v>84</v>
      </c>
      <c r="AY420" s="271" t="s">
        <v>122</v>
      </c>
    </row>
    <row r="421" s="2" customFormat="1" ht="37.8" customHeight="1">
      <c r="A421" s="38"/>
      <c r="B421" s="39"/>
      <c r="C421" s="236" t="s">
        <v>672</v>
      </c>
      <c r="D421" s="236" t="s">
        <v>125</v>
      </c>
      <c r="E421" s="237" t="s">
        <v>673</v>
      </c>
      <c r="F421" s="238" t="s">
        <v>674</v>
      </c>
      <c r="G421" s="239" t="s">
        <v>237</v>
      </c>
      <c r="H421" s="240">
        <v>128.18000000000001</v>
      </c>
      <c r="I421" s="241"/>
      <c r="J421" s="242">
        <f>ROUND(I421*H421,2)</f>
        <v>0</v>
      </c>
      <c r="K421" s="243"/>
      <c r="L421" s="44"/>
      <c r="M421" s="244" t="s">
        <v>1</v>
      </c>
      <c r="N421" s="245" t="s">
        <v>41</v>
      </c>
      <c r="O421" s="91"/>
      <c r="P421" s="246">
        <f>O421*H421</f>
        <v>0</v>
      </c>
      <c r="Q421" s="246">
        <v>0</v>
      </c>
      <c r="R421" s="246">
        <f>Q421*H421</f>
        <v>0</v>
      </c>
      <c r="S421" s="246">
        <v>0</v>
      </c>
      <c r="T421" s="24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8" t="s">
        <v>146</v>
      </c>
      <c r="AT421" s="248" t="s">
        <v>125</v>
      </c>
      <c r="AU421" s="248" t="s">
        <v>86</v>
      </c>
      <c r="AY421" s="17" t="s">
        <v>122</v>
      </c>
      <c r="BE421" s="249">
        <f>IF(N421="základní",J421,0)</f>
        <v>0</v>
      </c>
      <c r="BF421" s="249">
        <f>IF(N421="snížená",J421,0)</f>
        <v>0</v>
      </c>
      <c r="BG421" s="249">
        <f>IF(N421="zákl. přenesená",J421,0)</f>
        <v>0</v>
      </c>
      <c r="BH421" s="249">
        <f>IF(N421="sníž. přenesená",J421,0)</f>
        <v>0</v>
      </c>
      <c r="BI421" s="249">
        <f>IF(N421="nulová",J421,0)</f>
        <v>0</v>
      </c>
      <c r="BJ421" s="17" t="s">
        <v>84</v>
      </c>
      <c r="BK421" s="249">
        <f>ROUND(I421*H421,2)</f>
        <v>0</v>
      </c>
      <c r="BL421" s="17" t="s">
        <v>146</v>
      </c>
      <c r="BM421" s="248" t="s">
        <v>675</v>
      </c>
    </row>
    <row r="422" s="14" customFormat="1">
      <c r="A422" s="14"/>
      <c r="B422" s="261"/>
      <c r="C422" s="262"/>
      <c r="D422" s="252" t="s">
        <v>131</v>
      </c>
      <c r="E422" s="263" t="s">
        <v>1</v>
      </c>
      <c r="F422" s="264" t="s">
        <v>676</v>
      </c>
      <c r="G422" s="262"/>
      <c r="H422" s="265">
        <v>128.18000000000001</v>
      </c>
      <c r="I422" s="266"/>
      <c r="J422" s="262"/>
      <c r="K422" s="262"/>
      <c r="L422" s="267"/>
      <c r="M422" s="268"/>
      <c r="N422" s="269"/>
      <c r="O422" s="269"/>
      <c r="P422" s="269"/>
      <c r="Q422" s="269"/>
      <c r="R422" s="269"/>
      <c r="S422" s="269"/>
      <c r="T422" s="27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1" t="s">
        <v>131</v>
      </c>
      <c r="AU422" s="271" t="s">
        <v>86</v>
      </c>
      <c r="AV422" s="14" t="s">
        <v>86</v>
      </c>
      <c r="AW422" s="14" t="s">
        <v>32</v>
      </c>
      <c r="AX422" s="14" t="s">
        <v>84</v>
      </c>
      <c r="AY422" s="271" t="s">
        <v>122</v>
      </c>
    </row>
    <row r="423" s="2" customFormat="1" ht="14.4" customHeight="1">
      <c r="A423" s="38"/>
      <c r="B423" s="39"/>
      <c r="C423" s="236" t="s">
        <v>677</v>
      </c>
      <c r="D423" s="236" t="s">
        <v>125</v>
      </c>
      <c r="E423" s="237" t="s">
        <v>678</v>
      </c>
      <c r="F423" s="238" t="s">
        <v>679</v>
      </c>
      <c r="G423" s="239" t="s">
        <v>237</v>
      </c>
      <c r="H423" s="240">
        <v>117.175</v>
      </c>
      <c r="I423" s="241"/>
      <c r="J423" s="242">
        <f>ROUND(I423*H423,2)</f>
        <v>0</v>
      </c>
      <c r="K423" s="243"/>
      <c r="L423" s="44"/>
      <c r="M423" s="244" t="s">
        <v>1</v>
      </c>
      <c r="N423" s="245" t="s">
        <v>41</v>
      </c>
      <c r="O423" s="91"/>
      <c r="P423" s="246">
        <f>O423*H423</f>
        <v>0</v>
      </c>
      <c r="Q423" s="246">
        <v>0</v>
      </c>
      <c r="R423" s="246">
        <f>Q423*H423</f>
        <v>0</v>
      </c>
      <c r="S423" s="246">
        <v>0</v>
      </c>
      <c r="T423" s="247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8" t="s">
        <v>146</v>
      </c>
      <c r="AT423" s="248" t="s">
        <v>125</v>
      </c>
      <c r="AU423" s="248" t="s">
        <v>86</v>
      </c>
      <c r="AY423" s="17" t="s">
        <v>122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7" t="s">
        <v>84</v>
      </c>
      <c r="BK423" s="249">
        <f>ROUND(I423*H423,2)</f>
        <v>0</v>
      </c>
      <c r="BL423" s="17" t="s">
        <v>146</v>
      </c>
      <c r="BM423" s="248" t="s">
        <v>680</v>
      </c>
    </row>
    <row r="424" s="13" customFormat="1">
      <c r="A424" s="13"/>
      <c r="B424" s="250"/>
      <c r="C424" s="251"/>
      <c r="D424" s="252" t="s">
        <v>131</v>
      </c>
      <c r="E424" s="253" t="s">
        <v>1</v>
      </c>
      <c r="F424" s="254" t="s">
        <v>261</v>
      </c>
      <c r="G424" s="251"/>
      <c r="H424" s="253" t="s">
        <v>1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0" t="s">
        <v>131</v>
      </c>
      <c r="AU424" s="260" t="s">
        <v>86</v>
      </c>
      <c r="AV424" s="13" t="s">
        <v>84</v>
      </c>
      <c r="AW424" s="13" t="s">
        <v>32</v>
      </c>
      <c r="AX424" s="13" t="s">
        <v>76</v>
      </c>
      <c r="AY424" s="260" t="s">
        <v>122</v>
      </c>
    </row>
    <row r="425" s="14" customFormat="1">
      <c r="A425" s="14"/>
      <c r="B425" s="261"/>
      <c r="C425" s="262"/>
      <c r="D425" s="252" t="s">
        <v>131</v>
      </c>
      <c r="E425" s="263" t="s">
        <v>1</v>
      </c>
      <c r="F425" s="264" t="s">
        <v>661</v>
      </c>
      <c r="G425" s="262"/>
      <c r="H425" s="265">
        <v>4.7000000000000002</v>
      </c>
      <c r="I425" s="266"/>
      <c r="J425" s="262"/>
      <c r="K425" s="262"/>
      <c r="L425" s="267"/>
      <c r="M425" s="268"/>
      <c r="N425" s="269"/>
      <c r="O425" s="269"/>
      <c r="P425" s="269"/>
      <c r="Q425" s="269"/>
      <c r="R425" s="269"/>
      <c r="S425" s="269"/>
      <c r="T425" s="27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1" t="s">
        <v>131</v>
      </c>
      <c r="AU425" s="271" t="s">
        <v>86</v>
      </c>
      <c r="AV425" s="14" t="s">
        <v>86</v>
      </c>
      <c r="AW425" s="14" t="s">
        <v>32</v>
      </c>
      <c r="AX425" s="14" t="s">
        <v>76</v>
      </c>
      <c r="AY425" s="271" t="s">
        <v>122</v>
      </c>
    </row>
    <row r="426" s="13" customFormat="1">
      <c r="A426" s="13"/>
      <c r="B426" s="250"/>
      <c r="C426" s="251"/>
      <c r="D426" s="252" t="s">
        <v>131</v>
      </c>
      <c r="E426" s="253" t="s">
        <v>1</v>
      </c>
      <c r="F426" s="254" t="s">
        <v>662</v>
      </c>
      <c r="G426" s="251"/>
      <c r="H426" s="253" t="s">
        <v>1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131</v>
      </c>
      <c r="AU426" s="260" t="s">
        <v>86</v>
      </c>
      <c r="AV426" s="13" t="s">
        <v>84</v>
      </c>
      <c r="AW426" s="13" t="s">
        <v>32</v>
      </c>
      <c r="AX426" s="13" t="s">
        <v>76</v>
      </c>
      <c r="AY426" s="260" t="s">
        <v>122</v>
      </c>
    </row>
    <row r="427" s="14" customFormat="1">
      <c r="A427" s="14"/>
      <c r="B427" s="261"/>
      <c r="C427" s="262"/>
      <c r="D427" s="252" t="s">
        <v>131</v>
      </c>
      <c r="E427" s="263" t="s">
        <v>1</v>
      </c>
      <c r="F427" s="264" t="s">
        <v>663</v>
      </c>
      <c r="G427" s="262"/>
      <c r="H427" s="265">
        <v>88.439999999999998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1" t="s">
        <v>131</v>
      </c>
      <c r="AU427" s="271" t="s">
        <v>86</v>
      </c>
      <c r="AV427" s="14" t="s">
        <v>86</v>
      </c>
      <c r="AW427" s="14" t="s">
        <v>32</v>
      </c>
      <c r="AX427" s="14" t="s">
        <v>76</v>
      </c>
      <c r="AY427" s="271" t="s">
        <v>122</v>
      </c>
    </row>
    <row r="428" s="13" customFormat="1">
      <c r="A428" s="13"/>
      <c r="B428" s="250"/>
      <c r="C428" s="251"/>
      <c r="D428" s="252" t="s">
        <v>131</v>
      </c>
      <c r="E428" s="253" t="s">
        <v>1</v>
      </c>
      <c r="F428" s="254" t="s">
        <v>664</v>
      </c>
      <c r="G428" s="251"/>
      <c r="H428" s="253" t="s">
        <v>1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131</v>
      </c>
      <c r="AU428" s="260" t="s">
        <v>86</v>
      </c>
      <c r="AV428" s="13" t="s">
        <v>84</v>
      </c>
      <c r="AW428" s="13" t="s">
        <v>32</v>
      </c>
      <c r="AX428" s="13" t="s">
        <v>76</v>
      </c>
      <c r="AY428" s="260" t="s">
        <v>122</v>
      </c>
    </row>
    <row r="429" s="14" customFormat="1">
      <c r="A429" s="14"/>
      <c r="B429" s="261"/>
      <c r="C429" s="262"/>
      <c r="D429" s="252" t="s">
        <v>131</v>
      </c>
      <c r="E429" s="263" t="s">
        <v>1</v>
      </c>
      <c r="F429" s="264" t="s">
        <v>665</v>
      </c>
      <c r="G429" s="262"/>
      <c r="H429" s="265">
        <v>6.1600000000000001</v>
      </c>
      <c r="I429" s="266"/>
      <c r="J429" s="262"/>
      <c r="K429" s="262"/>
      <c r="L429" s="267"/>
      <c r="M429" s="268"/>
      <c r="N429" s="269"/>
      <c r="O429" s="269"/>
      <c r="P429" s="269"/>
      <c r="Q429" s="269"/>
      <c r="R429" s="269"/>
      <c r="S429" s="269"/>
      <c r="T429" s="27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1" t="s">
        <v>131</v>
      </c>
      <c r="AU429" s="271" t="s">
        <v>86</v>
      </c>
      <c r="AV429" s="14" t="s">
        <v>86</v>
      </c>
      <c r="AW429" s="14" t="s">
        <v>32</v>
      </c>
      <c r="AX429" s="14" t="s">
        <v>76</v>
      </c>
      <c r="AY429" s="271" t="s">
        <v>122</v>
      </c>
    </row>
    <row r="430" s="13" customFormat="1">
      <c r="A430" s="13"/>
      <c r="B430" s="250"/>
      <c r="C430" s="251"/>
      <c r="D430" s="252" t="s">
        <v>131</v>
      </c>
      <c r="E430" s="253" t="s">
        <v>1</v>
      </c>
      <c r="F430" s="254" t="s">
        <v>666</v>
      </c>
      <c r="G430" s="251"/>
      <c r="H430" s="253" t="s">
        <v>1</v>
      </c>
      <c r="I430" s="255"/>
      <c r="J430" s="251"/>
      <c r="K430" s="251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131</v>
      </c>
      <c r="AU430" s="260" t="s">
        <v>86</v>
      </c>
      <c r="AV430" s="13" t="s">
        <v>84</v>
      </c>
      <c r="AW430" s="13" t="s">
        <v>32</v>
      </c>
      <c r="AX430" s="13" t="s">
        <v>76</v>
      </c>
      <c r="AY430" s="260" t="s">
        <v>122</v>
      </c>
    </row>
    <row r="431" s="14" customFormat="1">
      <c r="A431" s="14"/>
      <c r="B431" s="261"/>
      <c r="C431" s="262"/>
      <c r="D431" s="252" t="s">
        <v>131</v>
      </c>
      <c r="E431" s="263" t="s">
        <v>1</v>
      </c>
      <c r="F431" s="264" t="s">
        <v>667</v>
      </c>
      <c r="G431" s="262"/>
      <c r="H431" s="265">
        <v>17.875</v>
      </c>
      <c r="I431" s="266"/>
      <c r="J431" s="262"/>
      <c r="K431" s="262"/>
      <c r="L431" s="267"/>
      <c r="M431" s="268"/>
      <c r="N431" s="269"/>
      <c r="O431" s="269"/>
      <c r="P431" s="269"/>
      <c r="Q431" s="269"/>
      <c r="R431" s="269"/>
      <c r="S431" s="269"/>
      <c r="T431" s="27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1" t="s">
        <v>131</v>
      </c>
      <c r="AU431" s="271" t="s">
        <v>86</v>
      </c>
      <c r="AV431" s="14" t="s">
        <v>86</v>
      </c>
      <c r="AW431" s="14" t="s">
        <v>32</v>
      </c>
      <c r="AX431" s="14" t="s">
        <v>76</v>
      </c>
      <c r="AY431" s="271" t="s">
        <v>122</v>
      </c>
    </row>
    <row r="432" s="15" customFormat="1">
      <c r="A432" s="15"/>
      <c r="B432" s="275"/>
      <c r="C432" s="276"/>
      <c r="D432" s="252" t="s">
        <v>131</v>
      </c>
      <c r="E432" s="277" t="s">
        <v>1</v>
      </c>
      <c r="F432" s="278" t="s">
        <v>216</v>
      </c>
      <c r="G432" s="276"/>
      <c r="H432" s="279">
        <v>117.175</v>
      </c>
      <c r="I432" s="280"/>
      <c r="J432" s="276"/>
      <c r="K432" s="276"/>
      <c r="L432" s="281"/>
      <c r="M432" s="282"/>
      <c r="N432" s="283"/>
      <c r="O432" s="283"/>
      <c r="P432" s="283"/>
      <c r="Q432" s="283"/>
      <c r="R432" s="283"/>
      <c r="S432" s="283"/>
      <c r="T432" s="28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85" t="s">
        <v>131</v>
      </c>
      <c r="AU432" s="285" t="s">
        <v>86</v>
      </c>
      <c r="AV432" s="15" t="s">
        <v>146</v>
      </c>
      <c r="AW432" s="15" t="s">
        <v>32</v>
      </c>
      <c r="AX432" s="15" t="s">
        <v>84</v>
      </c>
      <c r="AY432" s="285" t="s">
        <v>122</v>
      </c>
    </row>
    <row r="433" s="12" customFormat="1" ht="22.8" customHeight="1">
      <c r="A433" s="12"/>
      <c r="B433" s="220"/>
      <c r="C433" s="221"/>
      <c r="D433" s="222" t="s">
        <v>75</v>
      </c>
      <c r="E433" s="234" t="s">
        <v>681</v>
      </c>
      <c r="F433" s="234" t="s">
        <v>682</v>
      </c>
      <c r="G433" s="221"/>
      <c r="H433" s="221"/>
      <c r="I433" s="224"/>
      <c r="J433" s="235">
        <f>BK433</f>
        <v>0</v>
      </c>
      <c r="K433" s="221"/>
      <c r="L433" s="226"/>
      <c r="M433" s="227"/>
      <c r="N433" s="228"/>
      <c r="O433" s="228"/>
      <c r="P433" s="229">
        <f>SUM(P434:P435)</f>
        <v>0</v>
      </c>
      <c r="Q433" s="228"/>
      <c r="R433" s="229">
        <f>SUM(R434:R435)</f>
        <v>0</v>
      </c>
      <c r="S433" s="228"/>
      <c r="T433" s="230">
        <f>SUM(T434:T435)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31" t="s">
        <v>84</v>
      </c>
      <c r="AT433" s="232" t="s">
        <v>75</v>
      </c>
      <c r="AU433" s="232" t="s">
        <v>84</v>
      </c>
      <c r="AY433" s="231" t="s">
        <v>122</v>
      </c>
      <c r="BK433" s="233">
        <f>SUM(BK434:BK435)</f>
        <v>0</v>
      </c>
    </row>
    <row r="434" s="2" customFormat="1" ht="37.8" customHeight="1">
      <c r="A434" s="38"/>
      <c r="B434" s="39"/>
      <c r="C434" s="236" t="s">
        <v>683</v>
      </c>
      <c r="D434" s="236" t="s">
        <v>125</v>
      </c>
      <c r="E434" s="237" t="s">
        <v>684</v>
      </c>
      <c r="F434" s="238" t="s">
        <v>685</v>
      </c>
      <c r="G434" s="239" t="s">
        <v>237</v>
      </c>
      <c r="H434" s="240">
        <v>271.32600000000002</v>
      </c>
      <c r="I434" s="241"/>
      <c r="J434" s="242">
        <f>ROUND(I434*H434,2)</f>
        <v>0</v>
      </c>
      <c r="K434" s="243"/>
      <c r="L434" s="44"/>
      <c r="M434" s="244" t="s">
        <v>1</v>
      </c>
      <c r="N434" s="245" t="s">
        <v>41</v>
      </c>
      <c r="O434" s="91"/>
      <c r="P434" s="246">
        <f>O434*H434</f>
        <v>0</v>
      </c>
      <c r="Q434" s="246">
        <v>0</v>
      </c>
      <c r="R434" s="246">
        <f>Q434*H434</f>
        <v>0</v>
      </c>
      <c r="S434" s="246">
        <v>0</v>
      </c>
      <c r="T434" s="247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8" t="s">
        <v>146</v>
      </c>
      <c r="AT434" s="248" t="s">
        <v>125</v>
      </c>
      <c r="AU434" s="248" t="s">
        <v>86</v>
      </c>
      <c r="AY434" s="17" t="s">
        <v>122</v>
      </c>
      <c r="BE434" s="249">
        <f>IF(N434="základní",J434,0)</f>
        <v>0</v>
      </c>
      <c r="BF434" s="249">
        <f>IF(N434="snížená",J434,0)</f>
        <v>0</v>
      </c>
      <c r="BG434" s="249">
        <f>IF(N434="zákl. přenesená",J434,0)</f>
        <v>0</v>
      </c>
      <c r="BH434" s="249">
        <f>IF(N434="sníž. přenesená",J434,0)</f>
        <v>0</v>
      </c>
      <c r="BI434" s="249">
        <f>IF(N434="nulová",J434,0)</f>
        <v>0</v>
      </c>
      <c r="BJ434" s="17" t="s">
        <v>84</v>
      </c>
      <c r="BK434" s="249">
        <f>ROUND(I434*H434,2)</f>
        <v>0</v>
      </c>
      <c r="BL434" s="17" t="s">
        <v>146</v>
      </c>
      <c r="BM434" s="248" t="s">
        <v>686</v>
      </c>
    </row>
    <row r="435" s="2" customFormat="1" ht="37.8" customHeight="1">
      <c r="A435" s="38"/>
      <c r="B435" s="39"/>
      <c r="C435" s="236" t="s">
        <v>687</v>
      </c>
      <c r="D435" s="236" t="s">
        <v>125</v>
      </c>
      <c r="E435" s="237" t="s">
        <v>688</v>
      </c>
      <c r="F435" s="238" t="s">
        <v>689</v>
      </c>
      <c r="G435" s="239" t="s">
        <v>237</v>
      </c>
      <c r="H435" s="240">
        <v>271.32600000000002</v>
      </c>
      <c r="I435" s="241"/>
      <c r="J435" s="242">
        <f>ROUND(I435*H435,2)</f>
        <v>0</v>
      </c>
      <c r="K435" s="243"/>
      <c r="L435" s="44"/>
      <c r="M435" s="297" t="s">
        <v>1</v>
      </c>
      <c r="N435" s="298" t="s">
        <v>41</v>
      </c>
      <c r="O435" s="299"/>
      <c r="P435" s="300">
        <f>O435*H435</f>
        <v>0</v>
      </c>
      <c r="Q435" s="300">
        <v>0</v>
      </c>
      <c r="R435" s="300">
        <f>Q435*H435</f>
        <v>0</v>
      </c>
      <c r="S435" s="300">
        <v>0</v>
      </c>
      <c r="T435" s="301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8" t="s">
        <v>146</v>
      </c>
      <c r="AT435" s="248" t="s">
        <v>125</v>
      </c>
      <c r="AU435" s="248" t="s">
        <v>86</v>
      </c>
      <c r="AY435" s="17" t="s">
        <v>122</v>
      </c>
      <c r="BE435" s="249">
        <f>IF(N435="základní",J435,0)</f>
        <v>0</v>
      </c>
      <c r="BF435" s="249">
        <f>IF(N435="snížená",J435,0)</f>
        <v>0</v>
      </c>
      <c r="BG435" s="249">
        <f>IF(N435="zákl. přenesená",J435,0)</f>
        <v>0</v>
      </c>
      <c r="BH435" s="249">
        <f>IF(N435="sníž. přenesená",J435,0)</f>
        <v>0</v>
      </c>
      <c r="BI435" s="249">
        <f>IF(N435="nulová",J435,0)</f>
        <v>0</v>
      </c>
      <c r="BJ435" s="17" t="s">
        <v>84</v>
      </c>
      <c r="BK435" s="249">
        <f>ROUND(I435*H435,2)</f>
        <v>0</v>
      </c>
      <c r="BL435" s="17" t="s">
        <v>146</v>
      </c>
      <c r="BM435" s="248" t="s">
        <v>690</v>
      </c>
    </row>
    <row r="436" s="2" customFormat="1" ht="6.96" customHeight="1">
      <c r="A436" s="38"/>
      <c r="B436" s="66"/>
      <c r="C436" s="67"/>
      <c r="D436" s="67"/>
      <c r="E436" s="67"/>
      <c r="F436" s="67"/>
      <c r="G436" s="67"/>
      <c r="H436" s="67"/>
      <c r="I436" s="183"/>
      <c r="J436" s="67"/>
      <c r="K436" s="67"/>
      <c r="L436" s="44"/>
      <c r="M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</row>
  </sheetData>
  <sheetProtection sheet="1" autoFilter="0" formatColumns="0" formatRows="0" objects="1" scenarios="1" spinCount="100000" saltValue="kRTi/ih3v4Xs10TD6CUmEptaeGgilaGlTCb4F2wTW5vfRQh+y6V43cfup37a34ZiKNgcB2NISw2K1ZuNFUIe2A==" hashValue="6csQzZcCy5DH5pEI82tCuaaVzJw/3sjbvEkEnBEg5t7augBHVmgSXiaJBjhUF0GkWgZu/pW7ulCMf+aNqJoz4g==" algorithmName="SHA-512" password="CC35"/>
  <autoFilter ref="C125:K43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- 2.část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691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ROUND((SUM(BE122:BE221)),  2)</f>
        <v>0</v>
      </c>
      <c r="G33" s="38"/>
      <c r="H33" s="38"/>
      <c r="I33" s="162">
        <v>0.20999999999999999</v>
      </c>
      <c r="J33" s="161">
        <f>ROUND(((SUM(BE122:BE221))*I33),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ROUND((SUM(BF122:BF221)),  2)</f>
        <v>0</v>
      </c>
      <c r="G34" s="38"/>
      <c r="H34" s="38"/>
      <c r="I34" s="162">
        <v>0.14999999999999999</v>
      </c>
      <c r="J34" s="161">
        <f>ROUND(((SUM(BF122:BF221))*I34),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ROUND((SUM(BG122:BG221)),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ROUND((SUM(BH122:BH221)),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ROUND((SUM(BI122:BI221)),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- 2.část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401.2 - Veřejné osvětleni - 2.část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97</v>
      </c>
      <c r="D94" s="189"/>
      <c r="E94" s="189"/>
      <c r="F94" s="189"/>
      <c r="G94" s="189"/>
      <c r="H94" s="189"/>
      <c r="I94" s="190"/>
      <c r="J94" s="191" t="s">
        <v>98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99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93"/>
      <c r="C97" s="194"/>
      <c r="D97" s="195" t="s">
        <v>192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193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692</v>
      </c>
      <c r="E99" s="196"/>
      <c r="F99" s="196"/>
      <c r="G99" s="196"/>
      <c r="H99" s="196"/>
      <c r="I99" s="197"/>
      <c r="J99" s="198">
        <f>J128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693</v>
      </c>
      <c r="E100" s="203"/>
      <c r="F100" s="203"/>
      <c r="G100" s="203"/>
      <c r="H100" s="203"/>
      <c r="I100" s="204"/>
      <c r="J100" s="205">
        <f>J129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3"/>
      <c r="C101" s="194"/>
      <c r="D101" s="195" t="s">
        <v>694</v>
      </c>
      <c r="E101" s="196"/>
      <c r="F101" s="196"/>
      <c r="G101" s="196"/>
      <c r="H101" s="196"/>
      <c r="I101" s="197"/>
      <c r="J101" s="198">
        <f>J177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0"/>
      <c r="C102" s="201"/>
      <c r="D102" s="202" t="s">
        <v>695</v>
      </c>
      <c r="E102" s="203"/>
      <c r="F102" s="203"/>
      <c r="G102" s="203"/>
      <c r="H102" s="203"/>
      <c r="I102" s="204"/>
      <c r="J102" s="205">
        <f>J178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Otrokovice-zvýšení kapacity parkovacích míst u polikliniky - 2.část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94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401.2 - Veřejné osvětleni - 2.část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Otrokovice - centrální část</v>
      </c>
      <c r="G116" s="40"/>
      <c r="H116" s="40"/>
      <c r="I116" s="147" t="s">
        <v>22</v>
      </c>
      <c r="J116" s="79" t="str">
        <f>IF(J12="","",J12)</f>
        <v>27. 11. 2020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Otrokovice</v>
      </c>
      <c r="G118" s="40"/>
      <c r="H118" s="40"/>
      <c r="I118" s="147" t="s">
        <v>30</v>
      </c>
      <c r="J118" s="36" t="str">
        <f>E21</f>
        <v>M.Sedlářová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33</v>
      </c>
      <c r="J119" s="36" t="str">
        <f>E24</f>
        <v>Ing.L.Alster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107</v>
      </c>
      <c r="D121" s="210" t="s">
        <v>61</v>
      </c>
      <c r="E121" s="210" t="s">
        <v>57</v>
      </c>
      <c r="F121" s="210" t="s">
        <v>58</v>
      </c>
      <c r="G121" s="210" t="s">
        <v>108</v>
      </c>
      <c r="H121" s="210" t="s">
        <v>109</v>
      </c>
      <c r="I121" s="211" t="s">
        <v>110</v>
      </c>
      <c r="J121" s="212" t="s">
        <v>98</v>
      </c>
      <c r="K121" s="213" t="s">
        <v>111</v>
      </c>
      <c r="L121" s="214"/>
      <c r="M121" s="100" t="s">
        <v>1</v>
      </c>
      <c r="N121" s="101" t="s">
        <v>40</v>
      </c>
      <c r="O121" s="101" t="s">
        <v>112</v>
      </c>
      <c r="P121" s="101" t="s">
        <v>113</v>
      </c>
      <c r="Q121" s="101" t="s">
        <v>114</v>
      </c>
      <c r="R121" s="101" t="s">
        <v>115</v>
      </c>
      <c r="S121" s="101" t="s">
        <v>116</v>
      </c>
      <c r="T121" s="102" t="s">
        <v>117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118</v>
      </c>
      <c r="D122" s="40"/>
      <c r="E122" s="40"/>
      <c r="F122" s="40"/>
      <c r="G122" s="40"/>
      <c r="H122" s="40"/>
      <c r="I122" s="144"/>
      <c r="J122" s="215">
        <f>BK122</f>
        <v>0</v>
      </c>
      <c r="K122" s="40"/>
      <c r="L122" s="44"/>
      <c r="M122" s="103"/>
      <c r="N122" s="216"/>
      <c r="O122" s="104"/>
      <c r="P122" s="217">
        <f>P123+P128+P177</f>
        <v>0</v>
      </c>
      <c r="Q122" s="104"/>
      <c r="R122" s="217">
        <f>R123+R128+R177</f>
        <v>77.289019999999994</v>
      </c>
      <c r="S122" s="104"/>
      <c r="T122" s="218">
        <f>T123+T128+T177</f>
        <v>1.2456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100</v>
      </c>
      <c r="BK122" s="219">
        <f>BK123+BK128+BK177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202</v>
      </c>
      <c r="F123" s="223" t="s">
        <v>203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</f>
        <v>0</v>
      </c>
      <c r="Q123" s="228"/>
      <c r="R123" s="229">
        <f>R124</f>
        <v>0</v>
      </c>
      <c r="S123" s="228"/>
      <c r="T123" s="23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76</v>
      </c>
      <c r="AY123" s="231" t="s">
        <v>122</v>
      </c>
      <c r="BK123" s="233">
        <f>BK124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84</v>
      </c>
      <c r="F124" s="234" t="s">
        <v>204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SUM(P125:P127)</f>
        <v>0</v>
      </c>
      <c r="Q124" s="228"/>
      <c r="R124" s="229">
        <f>SUM(R125:R127)</f>
        <v>0</v>
      </c>
      <c r="S124" s="228"/>
      <c r="T124" s="23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84</v>
      </c>
      <c r="AY124" s="231" t="s">
        <v>122</v>
      </c>
      <c r="BK124" s="233">
        <f>SUM(BK125:BK127)</f>
        <v>0</v>
      </c>
    </row>
    <row r="125" s="2" customFormat="1" ht="37.8" customHeight="1">
      <c r="A125" s="38"/>
      <c r="B125" s="39"/>
      <c r="C125" s="236" t="s">
        <v>84</v>
      </c>
      <c r="D125" s="236" t="s">
        <v>125</v>
      </c>
      <c r="E125" s="237" t="s">
        <v>235</v>
      </c>
      <c r="F125" s="238" t="s">
        <v>236</v>
      </c>
      <c r="G125" s="239" t="s">
        <v>237</v>
      </c>
      <c r="H125" s="240">
        <v>59.079999999999998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146</v>
      </c>
      <c r="AT125" s="248" t="s">
        <v>125</v>
      </c>
      <c r="AU125" s="248" t="s">
        <v>86</v>
      </c>
      <c r="AY125" s="17" t="s">
        <v>122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146</v>
      </c>
      <c r="BM125" s="248" t="s">
        <v>696</v>
      </c>
    </row>
    <row r="126" s="13" customFormat="1">
      <c r="A126" s="13"/>
      <c r="B126" s="250"/>
      <c r="C126" s="251"/>
      <c r="D126" s="252" t="s">
        <v>131</v>
      </c>
      <c r="E126" s="253" t="s">
        <v>1</v>
      </c>
      <c r="F126" s="254" t="s">
        <v>239</v>
      </c>
      <c r="G126" s="251"/>
      <c r="H126" s="253" t="s">
        <v>1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131</v>
      </c>
      <c r="AU126" s="260" t="s">
        <v>86</v>
      </c>
      <c r="AV126" s="13" t="s">
        <v>84</v>
      </c>
      <c r="AW126" s="13" t="s">
        <v>32</v>
      </c>
      <c r="AX126" s="13" t="s">
        <v>76</v>
      </c>
      <c r="AY126" s="260" t="s">
        <v>122</v>
      </c>
    </row>
    <row r="127" s="14" customFormat="1">
      <c r="A127" s="14"/>
      <c r="B127" s="261"/>
      <c r="C127" s="262"/>
      <c r="D127" s="252" t="s">
        <v>131</v>
      </c>
      <c r="E127" s="263" t="s">
        <v>1</v>
      </c>
      <c r="F127" s="264" t="s">
        <v>697</v>
      </c>
      <c r="G127" s="262"/>
      <c r="H127" s="265">
        <v>59.079999999999998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131</v>
      </c>
      <c r="AU127" s="271" t="s">
        <v>86</v>
      </c>
      <c r="AV127" s="14" t="s">
        <v>86</v>
      </c>
      <c r="AW127" s="14" t="s">
        <v>32</v>
      </c>
      <c r="AX127" s="14" t="s">
        <v>84</v>
      </c>
      <c r="AY127" s="271" t="s">
        <v>122</v>
      </c>
    </row>
    <row r="128" s="12" customFormat="1" ht="25.92" customHeight="1">
      <c r="A128" s="12"/>
      <c r="B128" s="220"/>
      <c r="C128" s="221"/>
      <c r="D128" s="222" t="s">
        <v>75</v>
      </c>
      <c r="E128" s="223" t="s">
        <v>698</v>
      </c>
      <c r="F128" s="223" t="s">
        <v>699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P129</f>
        <v>0</v>
      </c>
      <c r="Q128" s="228"/>
      <c r="R128" s="229">
        <f>R129</f>
        <v>1.3213600000000001</v>
      </c>
      <c r="S128" s="228"/>
      <c r="T128" s="230">
        <f>T129</f>
        <v>1.2456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86</v>
      </c>
      <c r="AT128" s="232" t="s">
        <v>75</v>
      </c>
      <c r="AU128" s="232" t="s">
        <v>76</v>
      </c>
      <c r="AY128" s="231" t="s">
        <v>122</v>
      </c>
      <c r="BK128" s="233">
        <f>BK129</f>
        <v>0</v>
      </c>
    </row>
    <row r="129" s="12" customFormat="1" ht="22.8" customHeight="1">
      <c r="A129" s="12"/>
      <c r="B129" s="220"/>
      <c r="C129" s="221"/>
      <c r="D129" s="222" t="s">
        <v>75</v>
      </c>
      <c r="E129" s="234" t="s">
        <v>700</v>
      </c>
      <c r="F129" s="234" t="s">
        <v>701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SUM(P130:P176)</f>
        <v>0</v>
      </c>
      <c r="Q129" s="228"/>
      <c r="R129" s="229">
        <f>SUM(R130:R176)</f>
        <v>1.3213600000000001</v>
      </c>
      <c r="S129" s="228"/>
      <c r="T129" s="230">
        <f>SUM(T130:T176)</f>
        <v>1.2456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86</v>
      </c>
      <c r="AT129" s="232" t="s">
        <v>75</v>
      </c>
      <c r="AU129" s="232" t="s">
        <v>84</v>
      </c>
      <c r="AY129" s="231" t="s">
        <v>122</v>
      </c>
      <c r="BK129" s="233">
        <f>SUM(BK130:BK176)</f>
        <v>0</v>
      </c>
    </row>
    <row r="130" s="2" customFormat="1" ht="24.15" customHeight="1">
      <c r="A130" s="38"/>
      <c r="B130" s="39"/>
      <c r="C130" s="236" t="s">
        <v>86</v>
      </c>
      <c r="D130" s="236" t="s">
        <v>125</v>
      </c>
      <c r="E130" s="237" t="s">
        <v>702</v>
      </c>
      <c r="F130" s="238" t="s">
        <v>703</v>
      </c>
      <c r="G130" s="239" t="s">
        <v>174</v>
      </c>
      <c r="H130" s="240">
        <v>3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0.15540000000000001</v>
      </c>
      <c r="R130" s="246">
        <f>Q130*H130</f>
        <v>0.46620000000000006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146</v>
      </c>
      <c r="AT130" s="248" t="s">
        <v>125</v>
      </c>
      <c r="AU130" s="248" t="s">
        <v>86</v>
      </c>
      <c r="AY130" s="17" t="s">
        <v>122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146</v>
      </c>
      <c r="BM130" s="248" t="s">
        <v>704</v>
      </c>
    </row>
    <row r="131" s="14" customFormat="1">
      <c r="A131" s="14"/>
      <c r="B131" s="261"/>
      <c r="C131" s="262"/>
      <c r="D131" s="252" t="s">
        <v>131</v>
      </c>
      <c r="E131" s="263" t="s">
        <v>1</v>
      </c>
      <c r="F131" s="264" t="s">
        <v>138</v>
      </c>
      <c r="G131" s="262"/>
      <c r="H131" s="265">
        <v>3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131</v>
      </c>
      <c r="AU131" s="271" t="s">
        <v>86</v>
      </c>
      <c r="AV131" s="14" t="s">
        <v>86</v>
      </c>
      <c r="AW131" s="14" t="s">
        <v>32</v>
      </c>
      <c r="AX131" s="14" t="s">
        <v>84</v>
      </c>
      <c r="AY131" s="271" t="s">
        <v>122</v>
      </c>
    </row>
    <row r="132" s="2" customFormat="1" ht="24.15" customHeight="1">
      <c r="A132" s="38"/>
      <c r="B132" s="39"/>
      <c r="C132" s="236" t="s">
        <v>138</v>
      </c>
      <c r="D132" s="236" t="s">
        <v>125</v>
      </c>
      <c r="E132" s="237" t="s">
        <v>705</v>
      </c>
      <c r="F132" s="238" t="s">
        <v>706</v>
      </c>
      <c r="G132" s="239" t="s">
        <v>174</v>
      </c>
      <c r="H132" s="240">
        <v>3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0.15540000000000001</v>
      </c>
      <c r="R132" s="246">
        <f>Q132*H132</f>
        <v>0.46620000000000006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146</v>
      </c>
      <c r="AT132" s="248" t="s">
        <v>125</v>
      </c>
      <c r="AU132" s="248" t="s">
        <v>86</v>
      </c>
      <c r="AY132" s="17" t="s">
        <v>122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146</v>
      </c>
      <c r="BM132" s="248" t="s">
        <v>707</v>
      </c>
    </row>
    <row r="133" s="14" customFormat="1">
      <c r="A133" s="14"/>
      <c r="B133" s="261"/>
      <c r="C133" s="262"/>
      <c r="D133" s="252" t="s">
        <v>131</v>
      </c>
      <c r="E133" s="263" t="s">
        <v>1</v>
      </c>
      <c r="F133" s="264" t="s">
        <v>138</v>
      </c>
      <c r="G133" s="262"/>
      <c r="H133" s="265">
        <v>3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131</v>
      </c>
      <c r="AU133" s="271" t="s">
        <v>86</v>
      </c>
      <c r="AV133" s="14" t="s">
        <v>86</v>
      </c>
      <c r="AW133" s="14" t="s">
        <v>32</v>
      </c>
      <c r="AX133" s="14" t="s">
        <v>84</v>
      </c>
      <c r="AY133" s="271" t="s">
        <v>122</v>
      </c>
    </row>
    <row r="134" s="2" customFormat="1" ht="24.15" customHeight="1">
      <c r="A134" s="38"/>
      <c r="B134" s="39"/>
      <c r="C134" s="236" t="s">
        <v>146</v>
      </c>
      <c r="D134" s="236" t="s">
        <v>125</v>
      </c>
      <c r="E134" s="237" t="s">
        <v>708</v>
      </c>
      <c r="F134" s="238" t="s">
        <v>709</v>
      </c>
      <c r="G134" s="239" t="s">
        <v>303</v>
      </c>
      <c r="H134" s="240">
        <v>65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0.00040000000000000002</v>
      </c>
      <c r="R134" s="246">
        <f>Q134*H134</f>
        <v>0.026000000000000002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146</v>
      </c>
      <c r="AT134" s="248" t="s">
        <v>125</v>
      </c>
      <c r="AU134" s="248" t="s">
        <v>86</v>
      </c>
      <c r="AY134" s="17" t="s">
        <v>122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146</v>
      </c>
      <c r="BM134" s="248" t="s">
        <v>710</v>
      </c>
    </row>
    <row r="135" s="14" customFormat="1">
      <c r="A135" s="14"/>
      <c r="B135" s="261"/>
      <c r="C135" s="262"/>
      <c r="D135" s="252" t="s">
        <v>131</v>
      </c>
      <c r="E135" s="263" t="s">
        <v>1</v>
      </c>
      <c r="F135" s="264" t="s">
        <v>552</v>
      </c>
      <c r="G135" s="262"/>
      <c r="H135" s="265">
        <v>65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131</v>
      </c>
      <c r="AU135" s="271" t="s">
        <v>86</v>
      </c>
      <c r="AV135" s="14" t="s">
        <v>86</v>
      </c>
      <c r="AW135" s="14" t="s">
        <v>32</v>
      </c>
      <c r="AX135" s="14" t="s">
        <v>84</v>
      </c>
      <c r="AY135" s="271" t="s">
        <v>122</v>
      </c>
    </row>
    <row r="136" s="2" customFormat="1" ht="24.15" customHeight="1">
      <c r="A136" s="38"/>
      <c r="B136" s="39"/>
      <c r="C136" s="236" t="s">
        <v>121</v>
      </c>
      <c r="D136" s="236" t="s">
        <v>125</v>
      </c>
      <c r="E136" s="237" t="s">
        <v>711</v>
      </c>
      <c r="F136" s="238" t="s">
        <v>712</v>
      </c>
      <c r="G136" s="239" t="s">
        <v>321</v>
      </c>
      <c r="H136" s="240">
        <v>4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0.0074999999999999997</v>
      </c>
      <c r="T136" s="247">
        <f>S136*H136</f>
        <v>0.029999999999999999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287</v>
      </c>
      <c r="AT136" s="248" t="s">
        <v>125</v>
      </c>
      <c r="AU136" s="248" t="s">
        <v>86</v>
      </c>
      <c r="AY136" s="17" t="s">
        <v>122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287</v>
      </c>
      <c r="BM136" s="248" t="s">
        <v>713</v>
      </c>
    </row>
    <row r="137" s="14" customFormat="1">
      <c r="A137" s="14"/>
      <c r="B137" s="261"/>
      <c r="C137" s="262"/>
      <c r="D137" s="252" t="s">
        <v>131</v>
      </c>
      <c r="E137" s="263" t="s">
        <v>1</v>
      </c>
      <c r="F137" s="264" t="s">
        <v>146</v>
      </c>
      <c r="G137" s="262"/>
      <c r="H137" s="265">
        <v>4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131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122</v>
      </c>
    </row>
    <row r="138" s="2" customFormat="1" ht="24.15" customHeight="1">
      <c r="A138" s="38"/>
      <c r="B138" s="39"/>
      <c r="C138" s="236" t="s">
        <v>158</v>
      </c>
      <c r="D138" s="236" t="s">
        <v>125</v>
      </c>
      <c r="E138" s="237" t="s">
        <v>714</v>
      </c>
      <c r="F138" s="238" t="s">
        <v>715</v>
      </c>
      <c r="G138" s="239" t="s">
        <v>174</v>
      </c>
      <c r="H138" s="240">
        <v>3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0.089779999999999999</v>
      </c>
      <c r="R138" s="246">
        <f>Q138*H138</f>
        <v>0.26934000000000002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146</v>
      </c>
      <c r="AT138" s="248" t="s">
        <v>125</v>
      </c>
      <c r="AU138" s="248" t="s">
        <v>86</v>
      </c>
      <c r="AY138" s="17" t="s">
        <v>122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146</v>
      </c>
      <c r="BM138" s="248" t="s">
        <v>716</v>
      </c>
    </row>
    <row r="139" s="14" customFormat="1">
      <c r="A139" s="14"/>
      <c r="B139" s="261"/>
      <c r="C139" s="262"/>
      <c r="D139" s="252" t="s">
        <v>131</v>
      </c>
      <c r="E139" s="263" t="s">
        <v>1</v>
      </c>
      <c r="F139" s="264" t="s">
        <v>138</v>
      </c>
      <c r="G139" s="262"/>
      <c r="H139" s="265">
        <v>3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131</v>
      </c>
      <c r="AU139" s="271" t="s">
        <v>86</v>
      </c>
      <c r="AV139" s="14" t="s">
        <v>86</v>
      </c>
      <c r="AW139" s="14" t="s">
        <v>32</v>
      </c>
      <c r="AX139" s="14" t="s">
        <v>84</v>
      </c>
      <c r="AY139" s="271" t="s">
        <v>122</v>
      </c>
    </row>
    <row r="140" s="2" customFormat="1" ht="37.8" customHeight="1">
      <c r="A140" s="38"/>
      <c r="B140" s="39"/>
      <c r="C140" s="236" t="s">
        <v>165</v>
      </c>
      <c r="D140" s="236" t="s">
        <v>125</v>
      </c>
      <c r="E140" s="237" t="s">
        <v>717</v>
      </c>
      <c r="F140" s="238" t="s">
        <v>718</v>
      </c>
      <c r="G140" s="239" t="s">
        <v>174</v>
      </c>
      <c r="H140" s="240">
        <v>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41</v>
      </c>
      <c r="O140" s="91"/>
      <c r="P140" s="246">
        <f>O140*H140</f>
        <v>0</v>
      </c>
      <c r="Q140" s="246">
        <v>0.089779999999999999</v>
      </c>
      <c r="R140" s="246">
        <f>Q140*H140</f>
        <v>0.089779999999999999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287</v>
      </c>
      <c r="AT140" s="248" t="s">
        <v>125</v>
      </c>
      <c r="AU140" s="248" t="s">
        <v>86</v>
      </c>
      <c r="AY140" s="17" t="s">
        <v>122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287</v>
      </c>
      <c r="BM140" s="248" t="s">
        <v>719</v>
      </c>
    </row>
    <row r="141" s="14" customFormat="1">
      <c r="A141" s="14"/>
      <c r="B141" s="261"/>
      <c r="C141" s="262"/>
      <c r="D141" s="252" t="s">
        <v>131</v>
      </c>
      <c r="E141" s="263" t="s">
        <v>1</v>
      </c>
      <c r="F141" s="264" t="s">
        <v>84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131</v>
      </c>
      <c r="AU141" s="271" t="s">
        <v>86</v>
      </c>
      <c r="AV141" s="14" t="s">
        <v>86</v>
      </c>
      <c r="AW141" s="14" t="s">
        <v>32</v>
      </c>
      <c r="AX141" s="14" t="s">
        <v>84</v>
      </c>
      <c r="AY141" s="271" t="s">
        <v>122</v>
      </c>
    </row>
    <row r="142" s="2" customFormat="1" ht="14.4" customHeight="1">
      <c r="A142" s="38"/>
      <c r="B142" s="39"/>
      <c r="C142" s="236" t="s">
        <v>171</v>
      </c>
      <c r="D142" s="236" t="s">
        <v>125</v>
      </c>
      <c r="E142" s="237" t="s">
        <v>720</v>
      </c>
      <c r="F142" s="238" t="s">
        <v>721</v>
      </c>
      <c r="G142" s="239" t="s">
        <v>321</v>
      </c>
      <c r="H142" s="240">
        <v>4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0.0074999999999999997</v>
      </c>
      <c r="T142" s="247">
        <f>S142*H142</f>
        <v>0.029999999999999999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287</v>
      </c>
      <c r="AT142" s="248" t="s">
        <v>125</v>
      </c>
      <c r="AU142" s="248" t="s">
        <v>86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287</v>
      </c>
      <c r="BM142" s="248" t="s">
        <v>722</v>
      </c>
    </row>
    <row r="143" s="14" customFormat="1">
      <c r="A143" s="14"/>
      <c r="B143" s="261"/>
      <c r="C143" s="262"/>
      <c r="D143" s="252" t="s">
        <v>131</v>
      </c>
      <c r="E143" s="263" t="s">
        <v>1</v>
      </c>
      <c r="F143" s="264" t="s">
        <v>146</v>
      </c>
      <c r="G143" s="262"/>
      <c r="H143" s="265">
        <v>4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131</v>
      </c>
      <c r="AU143" s="271" t="s">
        <v>86</v>
      </c>
      <c r="AV143" s="14" t="s">
        <v>86</v>
      </c>
      <c r="AW143" s="14" t="s">
        <v>32</v>
      </c>
      <c r="AX143" s="14" t="s">
        <v>84</v>
      </c>
      <c r="AY143" s="271" t="s">
        <v>122</v>
      </c>
    </row>
    <row r="144" s="2" customFormat="1" ht="14.4" customHeight="1">
      <c r="A144" s="38"/>
      <c r="B144" s="39"/>
      <c r="C144" s="236" t="s">
        <v>180</v>
      </c>
      <c r="D144" s="236" t="s">
        <v>125</v>
      </c>
      <c r="E144" s="237" t="s">
        <v>723</v>
      </c>
      <c r="F144" s="238" t="s">
        <v>724</v>
      </c>
      <c r="G144" s="239" t="s">
        <v>303</v>
      </c>
      <c r="H144" s="240">
        <v>102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0.0050000000000000001</v>
      </c>
      <c r="T144" s="247">
        <f>S144*H144</f>
        <v>0.51000000000000001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287</v>
      </c>
      <c r="AT144" s="248" t="s">
        <v>125</v>
      </c>
      <c r="AU144" s="248" t="s">
        <v>86</v>
      </c>
      <c r="AY144" s="17" t="s">
        <v>122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287</v>
      </c>
      <c r="BM144" s="248" t="s">
        <v>725</v>
      </c>
    </row>
    <row r="145" s="14" customFormat="1">
      <c r="A145" s="14"/>
      <c r="B145" s="261"/>
      <c r="C145" s="262"/>
      <c r="D145" s="252" t="s">
        <v>131</v>
      </c>
      <c r="E145" s="263" t="s">
        <v>1</v>
      </c>
      <c r="F145" s="264" t="s">
        <v>726</v>
      </c>
      <c r="G145" s="262"/>
      <c r="H145" s="265">
        <v>102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131</v>
      </c>
      <c r="AU145" s="271" t="s">
        <v>86</v>
      </c>
      <c r="AV145" s="14" t="s">
        <v>86</v>
      </c>
      <c r="AW145" s="14" t="s">
        <v>32</v>
      </c>
      <c r="AX145" s="14" t="s">
        <v>84</v>
      </c>
      <c r="AY145" s="271" t="s">
        <v>122</v>
      </c>
    </row>
    <row r="146" s="2" customFormat="1" ht="14.4" customHeight="1">
      <c r="A146" s="38"/>
      <c r="B146" s="39"/>
      <c r="C146" s="236" t="s">
        <v>177</v>
      </c>
      <c r="D146" s="236" t="s">
        <v>125</v>
      </c>
      <c r="E146" s="237" t="s">
        <v>727</v>
      </c>
      <c r="F146" s="238" t="s">
        <v>728</v>
      </c>
      <c r="G146" s="239" t="s">
        <v>303</v>
      </c>
      <c r="H146" s="240">
        <v>24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41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0.0050000000000000001</v>
      </c>
      <c r="T146" s="247">
        <f>S146*H146</f>
        <v>0.12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146</v>
      </c>
      <c r="AT146" s="248" t="s">
        <v>125</v>
      </c>
      <c r="AU146" s="248" t="s">
        <v>86</v>
      </c>
      <c r="AY146" s="17" t="s">
        <v>122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146</v>
      </c>
      <c r="BM146" s="248" t="s">
        <v>729</v>
      </c>
    </row>
    <row r="147" s="14" customFormat="1">
      <c r="A147" s="14"/>
      <c r="B147" s="261"/>
      <c r="C147" s="262"/>
      <c r="D147" s="252" t="s">
        <v>131</v>
      </c>
      <c r="E147" s="263" t="s">
        <v>1</v>
      </c>
      <c r="F147" s="264" t="s">
        <v>730</v>
      </c>
      <c r="G147" s="262"/>
      <c r="H147" s="265">
        <v>24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131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122</v>
      </c>
    </row>
    <row r="148" s="2" customFormat="1" ht="14.4" customHeight="1">
      <c r="A148" s="38"/>
      <c r="B148" s="39"/>
      <c r="C148" s="236" t="s">
        <v>256</v>
      </c>
      <c r="D148" s="236" t="s">
        <v>125</v>
      </c>
      <c r="E148" s="237" t="s">
        <v>731</v>
      </c>
      <c r="F148" s="238" t="s">
        <v>732</v>
      </c>
      <c r="G148" s="239" t="s">
        <v>303</v>
      </c>
      <c r="H148" s="240">
        <v>102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0.0050000000000000001</v>
      </c>
      <c r="T148" s="247">
        <f>S148*H148</f>
        <v>0.51000000000000001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287</v>
      </c>
      <c r="AT148" s="248" t="s">
        <v>125</v>
      </c>
      <c r="AU148" s="248" t="s">
        <v>86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287</v>
      </c>
      <c r="BM148" s="248" t="s">
        <v>733</v>
      </c>
    </row>
    <row r="149" s="14" customFormat="1">
      <c r="A149" s="14"/>
      <c r="B149" s="261"/>
      <c r="C149" s="262"/>
      <c r="D149" s="252" t="s">
        <v>131</v>
      </c>
      <c r="E149" s="263" t="s">
        <v>1</v>
      </c>
      <c r="F149" s="264" t="s">
        <v>734</v>
      </c>
      <c r="G149" s="262"/>
      <c r="H149" s="265">
        <v>102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131</v>
      </c>
      <c r="AU149" s="271" t="s">
        <v>86</v>
      </c>
      <c r="AV149" s="14" t="s">
        <v>86</v>
      </c>
      <c r="AW149" s="14" t="s">
        <v>32</v>
      </c>
      <c r="AX149" s="14" t="s">
        <v>84</v>
      </c>
      <c r="AY149" s="271" t="s">
        <v>122</v>
      </c>
    </row>
    <row r="150" s="2" customFormat="1" ht="24.15" customHeight="1">
      <c r="A150" s="38"/>
      <c r="B150" s="39"/>
      <c r="C150" s="236" t="s">
        <v>143</v>
      </c>
      <c r="D150" s="236" t="s">
        <v>125</v>
      </c>
      <c r="E150" s="237" t="s">
        <v>735</v>
      </c>
      <c r="F150" s="238" t="s">
        <v>736</v>
      </c>
      <c r="G150" s="239" t="s">
        <v>321</v>
      </c>
      <c r="H150" s="240">
        <v>4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41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0.00089999999999999998</v>
      </c>
      <c r="T150" s="247">
        <f>S150*H150</f>
        <v>0.0035999999999999999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287</v>
      </c>
      <c r="AT150" s="248" t="s">
        <v>125</v>
      </c>
      <c r="AU150" s="248" t="s">
        <v>86</v>
      </c>
      <c r="AY150" s="17" t="s">
        <v>122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287</v>
      </c>
      <c r="BM150" s="248" t="s">
        <v>737</v>
      </c>
    </row>
    <row r="151" s="14" customFormat="1">
      <c r="A151" s="14"/>
      <c r="B151" s="261"/>
      <c r="C151" s="262"/>
      <c r="D151" s="252" t="s">
        <v>131</v>
      </c>
      <c r="E151" s="263" t="s">
        <v>1</v>
      </c>
      <c r="F151" s="264" t="s">
        <v>146</v>
      </c>
      <c r="G151" s="262"/>
      <c r="H151" s="265">
        <v>4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131</v>
      </c>
      <c r="AU151" s="271" t="s">
        <v>86</v>
      </c>
      <c r="AV151" s="14" t="s">
        <v>86</v>
      </c>
      <c r="AW151" s="14" t="s">
        <v>32</v>
      </c>
      <c r="AX151" s="14" t="s">
        <v>84</v>
      </c>
      <c r="AY151" s="271" t="s">
        <v>122</v>
      </c>
    </row>
    <row r="152" s="2" customFormat="1" ht="24.15" customHeight="1">
      <c r="A152" s="38"/>
      <c r="B152" s="39"/>
      <c r="C152" s="236" t="s">
        <v>274</v>
      </c>
      <c r="D152" s="236" t="s">
        <v>125</v>
      </c>
      <c r="E152" s="237" t="s">
        <v>738</v>
      </c>
      <c r="F152" s="238" t="s">
        <v>739</v>
      </c>
      <c r="G152" s="239" t="s">
        <v>321</v>
      </c>
      <c r="H152" s="240">
        <v>8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0.002</v>
      </c>
      <c r="T152" s="247">
        <f>S152*H152</f>
        <v>0.016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287</v>
      </c>
      <c r="AT152" s="248" t="s">
        <v>125</v>
      </c>
      <c r="AU152" s="248" t="s">
        <v>86</v>
      </c>
      <c r="AY152" s="17" t="s">
        <v>122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287</v>
      </c>
      <c r="BM152" s="248" t="s">
        <v>740</v>
      </c>
    </row>
    <row r="153" s="14" customFormat="1">
      <c r="A153" s="14"/>
      <c r="B153" s="261"/>
      <c r="C153" s="262"/>
      <c r="D153" s="252" t="s">
        <v>131</v>
      </c>
      <c r="E153" s="263" t="s">
        <v>1</v>
      </c>
      <c r="F153" s="264" t="s">
        <v>741</v>
      </c>
      <c r="G153" s="262"/>
      <c r="H153" s="265">
        <v>8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131</v>
      </c>
      <c r="AU153" s="271" t="s">
        <v>86</v>
      </c>
      <c r="AV153" s="14" t="s">
        <v>86</v>
      </c>
      <c r="AW153" s="14" t="s">
        <v>32</v>
      </c>
      <c r="AX153" s="14" t="s">
        <v>84</v>
      </c>
      <c r="AY153" s="271" t="s">
        <v>122</v>
      </c>
    </row>
    <row r="154" s="2" customFormat="1" ht="14.4" customHeight="1">
      <c r="A154" s="38"/>
      <c r="B154" s="39"/>
      <c r="C154" s="236" t="s">
        <v>278</v>
      </c>
      <c r="D154" s="236" t="s">
        <v>125</v>
      </c>
      <c r="E154" s="237" t="s">
        <v>742</v>
      </c>
      <c r="F154" s="238" t="s">
        <v>743</v>
      </c>
      <c r="G154" s="239" t="s">
        <v>321</v>
      </c>
      <c r="H154" s="240">
        <v>4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41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0.002</v>
      </c>
      <c r="T154" s="247">
        <f>S154*H154</f>
        <v>0.0080000000000000002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287</v>
      </c>
      <c r="AT154" s="248" t="s">
        <v>125</v>
      </c>
      <c r="AU154" s="248" t="s">
        <v>86</v>
      </c>
      <c r="AY154" s="17" t="s">
        <v>122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287</v>
      </c>
      <c r="BM154" s="248" t="s">
        <v>744</v>
      </c>
    </row>
    <row r="155" s="14" customFormat="1">
      <c r="A155" s="14"/>
      <c r="B155" s="261"/>
      <c r="C155" s="262"/>
      <c r="D155" s="252" t="s">
        <v>131</v>
      </c>
      <c r="E155" s="263" t="s">
        <v>1</v>
      </c>
      <c r="F155" s="264" t="s">
        <v>146</v>
      </c>
      <c r="G155" s="262"/>
      <c r="H155" s="265">
        <v>4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131</v>
      </c>
      <c r="AU155" s="271" t="s">
        <v>86</v>
      </c>
      <c r="AV155" s="14" t="s">
        <v>86</v>
      </c>
      <c r="AW155" s="14" t="s">
        <v>32</v>
      </c>
      <c r="AX155" s="14" t="s">
        <v>84</v>
      </c>
      <c r="AY155" s="271" t="s">
        <v>122</v>
      </c>
    </row>
    <row r="156" s="2" customFormat="1" ht="14.4" customHeight="1">
      <c r="A156" s="38"/>
      <c r="B156" s="39"/>
      <c r="C156" s="236" t="s">
        <v>8</v>
      </c>
      <c r="D156" s="236" t="s">
        <v>125</v>
      </c>
      <c r="E156" s="237" t="s">
        <v>745</v>
      </c>
      <c r="F156" s="238" t="s">
        <v>746</v>
      </c>
      <c r="G156" s="239" t="s">
        <v>321</v>
      </c>
      <c r="H156" s="240">
        <v>8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41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0.002</v>
      </c>
      <c r="T156" s="247">
        <f>S156*H156</f>
        <v>0.016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146</v>
      </c>
      <c r="AT156" s="248" t="s">
        <v>125</v>
      </c>
      <c r="AU156" s="248" t="s">
        <v>86</v>
      </c>
      <c r="AY156" s="17" t="s">
        <v>122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146</v>
      </c>
      <c r="BM156" s="248" t="s">
        <v>747</v>
      </c>
    </row>
    <row r="157" s="14" customFormat="1">
      <c r="A157" s="14"/>
      <c r="B157" s="261"/>
      <c r="C157" s="262"/>
      <c r="D157" s="252" t="s">
        <v>131</v>
      </c>
      <c r="E157" s="263" t="s">
        <v>1</v>
      </c>
      <c r="F157" s="264" t="s">
        <v>171</v>
      </c>
      <c r="G157" s="262"/>
      <c r="H157" s="265">
        <v>8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131</v>
      </c>
      <c r="AU157" s="271" t="s">
        <v>86</v>
      </c>
      <c r="AV157" s="14" t="s">
        <v>86</v>
      </c>
      <c r="AW157" s="14" t="s">
        <v>32</v>
      </c>
      <c r="AX157" s="14" t="s">
        <v>84</v>
      </c>
      <c r="AY157" s="271" t="s">
        <v>122</v>
      </c>
    </row>
    <row r="158" s="2" customFormat="1" ht="14.4" customHeight="1">
      <c r="A158" s="38"/>
      <c r="B158" s="39"/>
      <c r="C158" s="236" t="s">
        <v>287</v>
      </c>
      <c r="D158" s="236" t="s">
        <v>125</v>
      </c>
      <c r="E158" s="237" t="s">
        <v>748</v>
      </c>
      <c r="F158" s="238" t="s">
        <v>749</v>
      </c>
      <c r="G158" s="239" t="s">
        <v>303</v>
      </c>
      <c r="H158" s="240">
        <v>1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0.00016000000000000001</v>
      </c>
      <c r="R158" s="246">
        <f>Q158*H158</f>
        <v>0.00016000000000000001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146</v>
      </c>
      <c r="AT158" s="248" t="s">
        <v>125</v>
      </c>
      <c r="AU158" s="248" t="s">
        <v>86</v>
      </c>
      <c r="AY158" s="17" t="s">
        <v>122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146</v>
      </c>
      <c r="BM158" s="248" t="s">
        <v>750</v>
      </c>
    </row>
    <row r="159" s="14" customFormat="1">
      <c r="A159" s="14"/>
      <c r="B159" s="261"/>
      <c r="C159" s="262"/>
      <c r="D159" s="252" t="s">
        <v>131</v>
      </c>
      <c r="E159" s="263" t="s">
        <v>1</v>
      </c>
      <c r="F159" s="264" t="s">
        <v>84</v>
      </c>
      <c r="G159" s="262"/>
      <c r="H159" s="265">
        <v>1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131</v>
      </c>
      <c r="AU159" s="271" t="s">
        <v>86</v>
      </c>
      <c r="AV159" s="14" t="s">
        <v>86</v>
      </c>
      <c r="AW159" s="14" t="s">
        <v>32</v>
      </c>
      <c r="AX159" s="14" t="s">
        <v>84</v>
      </c>
      <c r="AY159" s="271" t="s">
        <v>122</v>
      </c>
    </row>
    <row r="160" s="2" customFormat="1" ht="14.4" customHeight="1">
      <c r="A160" s="38"/>
      <c r="B160" s="39"/>
      <c r="C160" s="236" t="s">
        <v>291</v>
      </c>
      <c r="D160" s="236" t="s">
        <v>125</v>
      </c>
      <c r="E160" s="237" t="s">
        <v>751</v>
      </c>
      <c r="F160" s="238" t="s">
        <v>752</v>
      </c>
      <c r="G160" s="239" t="s">
        <v>141</v>
      </c>
      <c r="H160" s="240">
        <v>1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0.00054000000000000001</v>
      </c>
      <c r="R160" s="246">
        <f>Q160*H160</f>
        <v>0.00054000000000000001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146</v>
      </c>
      <c r="AT160" s="248" t="s">
        <v>125</v>
      </c>
      <c r="AU160" s="248" t="s">
        <v>86</v>
      </c>
      <c r="AY160" s="17" t="s">
        <v>122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146</v>
      </c>
      <c r="BM160" s="248" t="s">
        <v>753</v>
      </c>
    </row>
    <row r="161" s="14" customFormat="1">
      <c r="A161" s="14"/>
      <c r="B161" s="261"/>
      <c r="C161" s="262"/>
      <c r="D161" s="252" t="s">
        <v>131</v>
      </c>
      <c r="E161" s="263" t="s">
        <v>1</v>
      </c>
      <c r="F161" s="264" t="s">
        <v>84</v>
      </c>
      <c r="G161" s="262"/>
      <c r="H161" s="265">
        <v>1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131</v>
      </c>
      <c r="AU161" s="271" t="s">
        <v>86</v>
      </c>
      <c r="AV161" s="14" t="s">
        <v>86</v>
      </c>
      <c r="AW161" s="14" t="s">
        <v>32</v>
      </c>
      <c r="AX161" s="14" t="s">
        <v>84</v>
      </c>
      <c r="AY161" s="271" t="s">
        <v>122</v>
      </c>
    </row>
    <row r="162" s="2" customFormat="1" ht="14.4" customHeight="1">
      <c r="A162" s="38"/>
      <c r="B162" s="39"/>
      <c r="C162" s="236" t="s">
        <v>296</v>
      </c>
      <c r="D162" s="236" t="s">
        <v>125</v>
      </c>
      <c r="E162" s="237" t="s">
        <v>754</v>
      </c>
      <c r="F162" s="238" t="s">
        <v>755</v>
      </c>
      <c r="G162" s="239" t="s">
        <v>168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41</v>
      </c>
      <c r="O162" s="91"/>
      <c r="P162" s="246">
        <f>O162*H162</f>
        <v>0</v>
      </c>
      <c r="Q162" s="246">
        <v>0.00054000000000000001</v>
      </c>
      <c r="R162" s="246">
        <f>Q162*H162</f>
        <v>0.00054000000000000001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146</v>
      </c>
      <c r="AT162" s="248" t="s">
        <v>125</v>
      </c>
      <c r="AU162" s="248" t="s">
        <v>86</v>
      </c>
      <c r="AY162" s="17" t="s">
        <v>122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146</v>
      </c>
      <c r="BM162" s="248" t="s">
        <v>756</v>
      </c>
    </row>
    <row r="163" s="13" customFormat="1">
      <c r="A163" s="13"/>
      <c r="B163" s="250"/>
      <c r="C163" s="251"/>
      <c r="D163" s="252" t="s">
        <v>131</v>
      </c>
      <c r="E163" s="253" t="s">
        <v>1</v>
      </c>
      <c r="F163" s="254" t="s">
        <v>757</v>
      </c>
      <c r="G163" s="251"/>
      <c r="H163" s="253" t="s">
        <v>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131</v>
      </c>
      <c r="AU163" s="260" t="s">
        <v>86</v>
      </c>
      <c r="AV163" s="13" t="s">
        <v>84</v>
      </c>
      <c r="AW163" s="13" t="s">
        <v>32</v>
      </c>
      <c r="AX163" s="13" t="s">
        <v>76</v>
      </c>
      <c r="AY163" s="260" t="s">
        <v>122</v>
      </c>
    </row>
    <row r="164" s="14" customFormat="1">
      <c r="A164" s="14"/>
      <c r="B164" s="261"/>
      <c r="C164" s="262"/>
      <c r="D164" s="252" t="s">
        <v>131</v>
      </c>
      <c r="E164" s="263" t="s">
        <v>1</v>
      </c>
      <c r="F164" s="264" t="s">
        <v>84</v>
      </c>
      <c r="G164" s="262"/>
      <c r="H164" s="265">
        <v>1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131</v>
      </c>
      <c r="AU164" s="271" t="s">
        <v>86</v>
      </c>
      <c r="AV164" s="14" t="s">
        <v>86</v>
      </c>
      <c r="AW164" s="14" t="s">
        <v>32</v>
      </c>
      <c r="AX164" s="14" t="s">
        <v>84</v>
      </c>
      <c r="AY164" s="271" t="s">
        <v>122</v>
      </c>
    </row>
    <row r="165" s="2" customFormat="1" ht="14.4" customHeight="1">
      <c r="A165" s="38"/>
      <c r="B165" s="39"/>
      <c r="C165" s="236" t="s">
        <v>300</v>
      </c>
      <c r="D165" s="236" t="s">
        <v>125</v>
      </c>
      <c r="E165" s="237" t="s">
        <v>758</v>
      </c>
      <c r="F165" s="238" t="s">
        <v>759</v>
      </c>
      <c r="G165" s="239" t="s">
        <v>174</v>
      </c>
      <c r="H165" s="240">
        <v>4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41</v>
      </c>
      <c r="O165" s="91"/>
      <c r="P165" s="246">
        <f>O165*H165</f>
        <v>0</v>
      </c>
      <c r="Q165" s="246">
        <v>0.00064999999999999997</v>
      </c>
      <c r="R165" s="246">
        <f>Q165*H165</f>
        <v>0.0025999999999999999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146</v>
      </c>
      <c r="AT165" s="248" t="s">
        <v>125</v>
      </c>
      <c r="AU165" s="248" t="s">
        <v>86</v>
      </c>
      <c r="AY165" s="17" t="s">
        <v>122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84</v>
      </c>
      <c r="BK165" s="249">
        <f>ROUND(I165*H165,2)</f>
        <v>0</v>
      </c>
      <c r="BL165" s="17" t="s">
        <v>146</v>
      </c>
      <c r="BM165" s="248" t="s">
        <v>760</v>
      </c>
    </row>
    <row r="166" s="14" customFormat="1">
      <c r="A166" s="14"/>
      <c r="B166" s="261"/>
      <c r="C166" s="262"/>
      <c r="D166" s="252" t="s">
        <v>131</v>
      </c>
      <c r="E166" s="263" t="s">
        <v>1</v>
      </c>
      <c r="F166" s="264" t="s">
        <v>761</v>
      </c>
      <c r="G166" s="262"/>
      <c r="H166" s="265">
        <v>4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131</v>
      </c>
      <c r="AU166" s="271" t="s">
        <v>86</v>
      </c>
      <c r="AV166" s="14" t="s">
        <v>86</v>
      </c>
      <c r="AW166" s="14" t="s">
        <v>32</v>
      </c>
      <c r="AX166" s="14" t="s">
        <v>84</v>
      </c>
      <c r="AY166" s="271" t="s">
        <v>122</v>
      </c>
    </row>
    <row r="167" s="2" customFormat="1" ht="14.4" customHeight="1">
      <c r="A167" s="38"/>
      <c r="B167" s="39"/>
      <c r="C167" s="236" t="s">
        <v>309</v>
      </c>
      <c r="D167" s="236" t="s">
        <v>125</v>
      </c>
      <c r="E167" s="237" t="s">
        <v>762</v>
      </c>
      <c r="F167" s="238" t="s">
        <v>763</v>
      </c>
      <c r="G167" s="239" t="s">
        <v>141</v>
      </c>
      <c r="H167" s="240">
        <v>4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41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146</v>
      </c>
      <c r="AT167" s="248" t="s">
        <v>125</v>
      </c>
      <c r="AU167" s="248" t="s">
        <v>86</v>
      </c>
      <c r="AY167" s="17" t="s">
        <v>122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146</v>
      </c>
      <c r="BM167" s="248" t="s">
        <v>764</v>
      </c>
    </row>
    <row r="168" s="14" customFormat="1">
      <c r="A168" s="14"/>
      <c r="B168" s="261"/>
      <c r="C168" s="262"/>
      <c r="D168" s="252" t="s">
        <v>131</v>
      </c>
      <c r="E168" s="263" t="s">
        <v>1</v>
      </c>
      <c r="F168" s="264" t="s">
        <v>761</v>
      </c>
      <c r="G168" s="262"/>
      <c r="H168" s="265">
        <v>4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131</v>
      </c>
      <c r="AU168" s="271" t="s">
        <v>86</v>
      </c>
      <c r="AV168" s="14" t="s">
        <v>86</v>
      </c>
      <c r="AW168" s="14" t="s">
        <v>32</v>
      </c>
      <c r="AX168" s="14" t="s">
        <v>84</v>
      </c>
      <c r="AY168" s="271" t="s">
        <v>122</v>
      </c>
    </row>
    <row r="169" s="2" customFormat="1" ht="14.4" customHeight="1">
      <c r="A169" s="38"/>
      <c r="B169" s="39"/>
      <c r="C169" s="236" t="s">
        <v>7</v>
      </c>
      <c r="D169" s="236" t="s">
        <v>125</v>
      </c>
      <c r="E169" s="237" t="s">
        <v>765</v>
      </c>
      <c r="F169" s="238" t="s">
        <v>766</v>
      </c>
      <c r="G169" s="239" t="s">
        <v>141</v>
      </c>
      <c r="H169" s="240">
        <v>16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146</v>
      </c>
      <c r="AT169" s="248" t="s">
        <v>125</v>
      </c>
      <c r="AU169" s="248" t="s">
        <v>86</v>
      </c>
      <c r="AY169" s="17" t="s">
        <v>122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146</v>
      </c>
      <c r="BM169" s="248" t="s">
        <v>767</v>
      </c>
    </row>
    <row r="170" s="14" customFormat="1">
      <c r="A170" s="14"/>
      <c r="B170" s="261"/>
      <c r="C170" s="262"/>
      <c r="D170" s="252" t="s">
        <v>131</v>
      </c>
      <c r="E170" s="263" t="s">
        <v>1</v>
      </c>
      <c r="F170" s="264" t="s">
        <v>768</v>
      </c>
      <c r="G170" s="262"/>
      <c r="H170" s="265">
        <v>16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131</v>
      </c>
      <c r="AU170" s="271" t="s">
        <v>86</v>
      </c>
      <c r="AV170" s="14" t="s">
        <v>86</v>
      </c>
      <c r="AW170" s="14" t="s">
        <v>32</v>
      </c>
      <c r="AX170" s="14" t="s">
        <v>84</v>
      </c>
      <c r="AY170" s="271" t="s">
        <v>122</v>
      </c>
    </row>
    <row r="171" s="2" customFormat="1" ht="24.15" customHeight="1">
      <c r="A171" s="38"/>
      <c r="B171" s="39"/>
      <c r="C171" s="236" t="s">
        <v>318</v>
      </c>
      <c r="D171" s="236" t="s">
        <v>125</v>
      </c>
      <c r="E171" s="237" t="s">
        <v>769</v>
      </c>
      <c r="F171" s="238" t="s">
        <v>770</v>
      </c>
      <c r="G171" s="239" t="s">
        <v>141</v>
      </c>
      <c r="H171" s="240">
        <v>4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41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146</v>
      </c>
      <c r="AT171" s="248" t="s">
        <v>125</v>
      </c>
      <c r="AU171" s="248" t="s">
        <v>86</v>
      </c>
      <c r="AY171" s="17" t="s">
        <v>122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84</v>
      </c>
      <c r="BK171" s="249">
        <f>ROUND(I171*H171,2)</f>
        <v>0</v>
      </c>
      <c r="BL171" s="17" t="s">
        <v>146</v>
      </c>
      <c r="BM171" s="248" t="s">
        <v>771</v>
      </c>
    </row>
    <row r="172" s="14" customFormat="1">
      <c r="A172" s="14"/>
      <c r="B172" s="261"/>
      <c r="C172" s="262"/>
      <c r="D172" s="252" t="s">
        <v>131</v>
      </c>
      <c r="E172" s="263" t="s">
        <v>1</v>
      </c>
      <c r="F172" s="264" t="s">
        <v>761</v>
      </c>
      <c r="G172" s="262"/>
      <c r="H172" s="265">
        <v>4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131</v>
      </c>
      <c r="AU172" s="271" t="s">
        <v>86</v>
      </c>
      <c r="AV172" s="14" t="s">
        <v>86</v>
      </c>
      <c r="AW172" s="14" t="s">
        <v>32</v>
      </c>
      <c r="AX172" s="14" t="s">
        <v>84</v>
      </c>
      <c r="AY172" s="271" t="s">
        <v>122</v>
      </c>
    </row>
    <row r="173" s="2" customFormat="1" ht="24.15" customHeight="1">
      <c r="A173" s="38"/>
      <c r="B173" s="39"/>
      <c r="C173" s="236" t="s">
        <v>324</v>
      </c>
      <c r="D173" s="236" t="s">
        <v>125</v>
      </c>
      <c r="E173" s="237" t="s">
        <v>772</v>
      </c>
      <c r="F173" s="238" t="s">
        <v>773</v>
      </c>
      <c r="G173" s="239" t="s">
        <v>141</v>
      </c>
      <c r="H173" s="240">
        <v>4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287</v>
      </c>
      <c r="AT173" s="248" t="s">
        <v>125</v>
      </c>
      <c r="AU173" s="248" t="s">
        <v>86</v>
      </c>
      <c r="AY173" s="17" t="s">
        <v>122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287</v>
      </c>
      <c r="BM173" s="248" t="s">
        <v>774</v>
      </c>
    </row>
    <row r="174" s="14" customFormat="1">
      <c r="A174" s="14"/>
      <c r="B174" s="261"/>
      <c r="C174" s="262"/>
      <c r="D174" s="252" t="s">
        <v>131</v>
      </c>
      <c r="E174" s="263" t="s">
        <v>1</v>
      </c>
      <c r="F174" s="264" t="s">
        <v>761</v>
      </c>
      <c r="G174" s="262"/>
      <c r="H174" s="265">
        <v>4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131</v>
      </c>
      <c r="AU174" s="271" t="s">
        <v>86</v>
      </c>
      <c r="AV174" s="14" t="s">
        <v>86</v>
      </c>
      <c r="AW174" s="14" t="s">
        <v>32</v>
      </c>
      <c r="AX174" s="14" t="s">
        <v>84</v>
      </c>
      <c r="AY174" s="271" t="s">
        <v>122</v>
      </c>
    </row>
    <row r="175" s="2" customFormat="1" ht="14.4" customHeight="1">
      <c r="A175" s="38"/>
      <c r="B175" s="39"/>
      <c r="C175" s="236" t="s">
        <v>329</v>
      </c>
      <c r="D175" s="236" t="s">
        <v>125</v>
      </c>
      <c r="E175" s="237" t="s">
        <v>775</v>
      </c>
      <c r="F175" s="238" t="s">
        <v>776</v>
      </c>
      <c r="G175" s="239" t="s">
        <v>321</v>
      </c>
      <c r="H175" s="240">
        <v>1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41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0.002</v>
      </c>
      <c r="T175" s="247">
        <f>S175*H175</f>
        <v>0.002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287</v>
      </c>
      <c r="AT175" s="248" t="s">
        <v>125</v>
      </c>
      <c r="AU175" s="248" t="s">
        <v>86</v>
      </c>
      <c r="AY175" s="17" t="s">
        <v>122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287</v>
      </c>
      <c r="BM175" s="248" t="s">
        <v>777</v>
      </c>
    </row>
    <row r="176" s="14" customFormat="1">
      <c r="A176" s="14"/>
      <c r="B176" s="261"/>
      <c r="C176" s="262"/>
      <c r="D176" s="252" t="s">
        <v>131</v>
      </c>
      <c r="E176" s="263" t="s">
        <v>1</v>
      </c>
      <c r="F176" s="264" t="s">
        <v>84</v>
      </c>
      <c r="G176" s="262"/>
      <c r="H176" s="265">
        <v>1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131</v>
      </c>
      <c r="AU176" s="271" t="s">
        <v>86</v>
      </c>
      <c r="AV176" s="14" t="s">
        <v>86</v>
      </c>
      <c r="AW176" s="14" t="s">
        <v>32</v>
      </c>
      <c r="AX176" s="14" t="s">
        <v>84</v>
      </c>
      <c r="AY176" s="271" t="s">
        <v>122</v>
      </c>
    </row>
    <row r="177" s="12" customFormat="1" ht="25.92" customHeight="1">
      <c r="A177" s="12"/>
      <c r="B177" s="220"/>
      <c r="C177" s="221"/>
      <c r="D177" s="222" t="s">
        <v>75</v>
      </c>
      <c r="E177" s="223" t="s">
        <v>245</v>
      </c>
      <c r="F177" s="223" t="s">
        <v>778</v>
      </c>
      <c r="G177" s="221"/>
      <c r="H177" s="221"/>
      <c r="I177" s="224"/>
      <c r="J177" s="225">
        <f>BK177</f>
        <v>0</v>
      </c>
      <c r="K177" s="221"/>
      <c r="L177" s="226"/>
      <c r="M177" s="227"/>
      <c r="N177" s="228"/>
      <c r="O177" s="228"/>
      <c r="P177" s="229">
        <f>P178</f>
        <v>0</v>
      </c>
      <c r="Q177" s="228"/>
      <c r="R177" s="229">
        <f>R178</f>
        <v>75.967659999999995</v>
      </c>
      <c r="S177" s="228"/>
      <c r="T177" s="230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1" t="s">
        <v>138</v>
      </c>
      <c r="AT177" s="232" t="s">
        <v>75</v>
      </c>
      <c r="AU177" s="232" t="s">
        <v>76</v>
      </c>
      <c r="AY177" s="231" t="s">
        <v>122</v>
      </c>
      <c r="BK177" s="233">
        <f>BK178</f>
        <v>0</v>
      </c>
    </row>
    <row r="178" s="12" customFormat="1" ht="22.8" customHeight="1">
      <c r="A178" s="12"/>
      <c r="B178" s="220"/>
      <c r="C178" s="221"/>
      <c r="D178" s="222" t="s">
        <v>75</v>
      </c>
      <c r="E178" s="234" t="s">
        <v>779</v>
      </c>
      <c r="F178" s="234" t="s">
        <v>780</v>
      </c>
      <c r="G178" s="221"/>
      <c r="H178" s="221"/>
      <c r="I178" s="224"/>
      <c r="J178" s="235">
        <f>BK178</f>
        <v>0</v>
      </c>
      <c r="K178" s="221"/>
      <c r="L178" s="226"/>
      <c r="M178" s="227"/>
      <c r="N178" s="228"/>
      <c r="O178" s="228"/>
      <c r="P178" s="229">
        <f>SUM(P179:P221)</f>
        <v>0</v>
      </c>
      <c r="Q178" s="228"/>
      <c r="R178" s="229">
        <f>SUM(R179:R221)</f>
        <v>75.967659999999995</v>
      </c>
      <c r="S178" s="228"/>
      <c r="T178" s="230">
        <f>SUM(T179:T221)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1" t="s">
        <v>138</v>
      </c>
      <c r="AT178" s="232" t="s">
        <v>75</v>
      </c>
      <c r="AU178" s="232" t="s">
        <v>84</v>
      </c>
      <c r="AY178" s="231" t="s">
        <v>122</v>
      </c>
      <c r="BK178" s="233">
        <f>SUM(BK179:BK221)</f>
        <v>0</v>
      </c>
    </row>
    <row r="179" s="2" customFormat="1" ht="24.15" customHeight="1">
      <c r="A179" s="38"/>
      <c r="B179" s="39"/>
      <c r="C179" s="236" t="s">
        <v>334</v>
      </c>
      <c r="D179" s="236" t="s">
        <v>125</v>
      </c>
      <c r="E179" s="237" t="s">
        <v>781</v>
      </c>
      <c r="F179" s="238" t="s">
        <v>782</v>
      </c>
      <c r="G179" s="239" t="s">
        <v>207</v>
      </c>
      <c r="H179" s="240">
        <v>6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41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546</v>
      </c>
      <c r="AT179" s="248" t="s">
        <v>125</v>
      </c>
      <c r="AU179" s="248" t="s">
        <v>86</v>
      </c>
      <c r="AY179" s="17" t="s">
        <v>122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546</v>
      </c>
      <c r="BM179" s="248" t="s">
        <v>783</v>
      </c>
    </row>
    <row r="180" s="14" customFormat="1">
      <c r="A180" s="14"/>
      <c r="B180" s="261"/>
      <c r="C180" s="262"/>
      <c r="D180" s="252" t="s">
        <v>131</v>
      </c>
      <c r="E180" s="263" t="s">
        <v>1</v>
      </c>
      <c r="F180" s="264" t="s">
        <v>784</v>
      </c>
      <c r="G180" s="262"/>
      <c r="H180" s="265">
        <v>6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131</v>
      </c>
      <c r="AU180" s="271" t="s">
        <v>86</v>
      </c>
      <c r="AV180" s="14" t="s">
        <v>86</v>
      </c>
      <c r="AW180" s="14" t="s">
        <v>32</v>
      </c>
      <c r="AX180" s="14" t="s">
        <v>84</v>
      </c>
      <c r="AY180" s="271" t="s">
        <v>122</v>
      </c>
    </row>
    <row r="181" s="2" customFormat="1" ht="24.15" customHeight="1">
      <c r="A181" s="38"/>
      <c r="B181" s="39"/>
      <c r="C181" s="236" t="s">
        <v>338</v>
      </c>
      <c r="D181" s="236" t="s">
        <v>125</v>
      </c>
      <c r="E181" s="237" t="s">
        <v>785</v>
      </c>
      <c r="F181" s="238" t="s">
        <v>786</v>
      </c>
      <c r="G181" s="239" t="s">
        <v>207</v>
      </c>
      <c r="H181" s="240">
        <v>6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41</v>
      </c>
      <c r="O181" s="91"/>
      <c r="P181" s="246">
        <f>O181*H181</f>
        <v>0</v>
      </c>
      <c r="Q181" s="246">
        <v>2.2563399999999998</v>
      </c>
      <c r="R181" s="246">
        <f>Q181*H181</f>
        <v>13.538039999999999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546</v>
      </c>
      <c r="AT181" s="248" t="s">
        <v>125</v>
      </c>
      <c r="AU181" s="248" t="s">
        <v>86</v>
      </c>
      <c r="AY181" s="17" t="s">
        <v>122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84</v>
      </c>
      <c r="BK181" s="249">
        <f>ROUND(I181*H181,2)</f>
        <v>0</v>
      </c>
      <c r="BL181" s="17" t="s">
        <v>546</v>
      </c>
      <c r="BM181" s="248" t="s">
        <v>787</v>
      </c>
    </row>
    <row r="182" s="14" customFormat="1">
      <c r="A182" s="14"/>
      <c r="B182" s="261"/>
      <c r="C182" s="262"/>
      <c r="D182" s="252" t="s">
        <v>131</v>
      </c>
      <c r="E182" s="263" t="s">
        <v>1</v>
      </c>
      <c r="F182" s="264" t="s">
        <v>788</v>
      </c>
      <c r="G182" s="262"/>
      <c r="H182" s="265">
        <v>6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131</v>
      </c>
      <c r="AU182" s="271" t="s">
        <v>86</v>
      </c>
      <c r="AV182" s="14" t="s">
        <v>86</v>
      </c>
      <c r="AW182" s="14" t="s">
        <v>32</v>
      </c>
      <c r="AX182" s="14" t="s">
        <v>84</v>
      </c>
      <c r="AY182" s="271" t="s">
        <v>122</v>
      </c>
    </row>
    <row r="183" s="2" customFormat="1" ht="49.05" customHeight="1">
      <c r="A183" s="38"/>
      <c r="B183" s="39"/>
      <c r="C183" s="236" t="s">
        <v>342</v>
      </c>
      <c r="D183" s="236" t="s">
        <v>125</v>
      </c>
      <c r="E183" s="237" t="s">
        <v>789</v>
      </c>
      <c r="F183" s="238" t="s">
        <v>790</v>
      </c>
      <c r="G183" s="239" t="s">
        <v>207</v>
      </c>
      <c r="H183" s="240">
        <v>28.753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41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546</v>
      </c>
      <c r="AT183" s="248" t="s">
        <v>125</v>
      </c>
      <c r="AU183" s="248" t="s">
        <v>86</v>
      </c>
      <c r="AY183" s="17" t="s">
        <v>122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546</v>
      </c>
      <c r="BM183" s="248" t="s">
        <v>791</v>
      </c>
    </row>
    <row r="184" s="13" customFormat="1">
      <c r="A184" s="13"/>
      <c r="B184" s="250"/>
      <c r="C184" s="251"/>
      <c r="D184" s="252" t="s">
        <v>131</v>
      </c>
      <c r="E184" s="253" t="s">
        <v>1</v>
      </c>
      <c r="F184" s="254" t="s">
        <v>792</v>
      </c>
      <c r="G184" s="251"/>
      <c r="H184" s="253" t="s">
        <v>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131</v>
      </c>
      <c r="AU184" s="260" t="s">
        <v>86</v>
      </c>
      <c r="AV184" s="13" t="s">
        <v>84</v>
      </c>
      <c r="AW184" s="13" t="s">
        <v>32</v>
      </c>
      <c r="AX184" s="13" t="s">
        <v>76</v>
      </c>
      <c r="AY184" s="260" t="s">
        <v>122</v>
      </c>
    </row>
    <row r="185" s="14" customFormat="1">
      <c r="A185" s="14"/>
      <c r="B185" s="261"/>
      <c r="C185" s="262"/>
      <c r="D185" s="252" t="s">
        <v>131</v>
      </c>
      <c r="E185" s="263" t="s">
        <v>1</v>
      </c>
      <c r="F185" s="264" t="s">
        <v>793</v>
      </c>
      <c r="G185" s="262"/>
      <c r="H185" s="265">
        <v>9.2750000000000004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131</v>
      </c>
      <c r="AU185" s="271" t="s">
        <v>86</v>
      </c>
      <c r="AV185" s="14" t="s">
        <v>86</v>
      </c>
      <c r="AW185" s="14" t="s">
        <v>32</v>
      </c>
      <c r="AX185" s="14" t="s">
        <v>76</v>
      </c>
      <c r="AY185" s="271" t="s">
        <v>122</v>
      </c>
    </row>
    <row r="186" s="13" customFormat="1">
      <c r="A186" s="13"/>
      <c r="B186" s="250"/>
      <c r="C186" s="251"/>
      <c r="D186" s="252" t="s">
        <v>131</v>
      </c>
      <c r="E186" s="253" t="s">
        <v>1</v>
      </c>
      <c r="F186" s="254" t="s">
        <v>794</v>
      </c>
      <c r="G186" s="251"/>
      <c r="H186" s="253" t="s">
        <v>1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131</v>
      </c>
      <c r="AU186" s="260" t="s">
        <v>86</v>
      </c>
      <c r="AV186" s="13" t="s">
        <v>84</v>
      </c>
      <c r="AW186" s="13" t="s">
        <v>32</v>
      </c>
      <c r="AX186" s="13" t="s">
        <v>76</v>
      </c>
      <c r="AY186" s="260" t="s">
        <v>122</v>
      </c>
    </row>
    <row r="187" s="14" customFormat="1">
      <c r="A187" s="14"/>
      <c r="B187" s="261"/>
      <c r="C187" s="262"/>
      <c r="D187" s="252" t="s">
        <v>131</v>
      </c>
      <c r="E187" s="263" t="s">
        <v>1</v>
      </c>
      <c r="F187" s="264" t="s">
        <v>795</v>
      </c>
      <c r="G187" s="262"/>
      <c r="H187" s="265">
        <v>2.9399999999999999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131</v>
      </c>
      <c r="AU187" s="271" t="s">
        <v>86</v>
      </c>
      <c r="AV187" s="14" t="s">
        <v>86</v>
      </c>
      <c r="AW187" s="14" t="s">
        <v>32</v>
      </c>
      <c r="AX187" s="14" t="s">
        <v>76</v>
      </c>
      <c r="AY187" s="271" t="s">
        <v>122</v>
      </c>
    </row>
    <row r="188" s="13" customFormat="1">
      <c r="A188" s="13"/>
      <c r="B188" s="250"/>
      <c r="C188" s="251"/>
      <c r="D188" s="252" t="s">
        <v>131</v>
      </c>
      <c r="E188" s="253" t="s">
        <v>1</v>
      </c>
      <c r="F188" s="254" t="s">
        <v>796</v>
      </c>
      <c r="G188" s="251"/>
      <c r="H188" s="253" t="s">
        <v>1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131</v>
      </c>
      <c r="AU188" s="260" t="s">
        <v>86</v>
      </c>
      <c r="AV188" s="13" t="s">
        <v>84</v>
      </c>
      <c r="AW188" s="13" t="s">
        <v>32</v>
      </c>
      <c r="AX188" s="13" t="s">
        <v>76</v>
      </c>
      <c r="AY188" s="260" t="s">
        <v>122</v>
      </c>
    </row>
    <row r="189" s="14" customFormat="1">
      <c r="A189" s="14"/>
      <c r="B189" s="261"/>
      <c r="C189" s="262"/>
      <c r="D189" s="252" t="s">
        <v>131</v>
      </c>
      <c r="E189" s="263" t="s">
        <v>1</v>
      </c>
      <c r="F189" s="264" t="s">
        <v>797</v>
      </c>
      <c r="G189" s="262"/>
      <c r="H189" s="265">
        <v>16.538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1" t="s">
        <v>131</v>
      </c>
      <c r="AU189" s="271" t="s">
        <v>86</v>
      </c>
      <c r="AV189" s="14" t="s">
        <v>86</v>
      </c>
      <c r="AW189" s="14" t="s">
        <v>32</v>
      </c>
      <c r="AX189" s="14" t="s">
        <v>76</v>
      </c>
      <c r="AY189" s="271" t="s">
        <v>122</v>
      </c>
    </row>
    <row r="190" s="15" customFormat="1">
      <c r="A190" s="15"/>
      <c r="B190" s="275"/>
      <c r="C190" s="276"/>
      <c r="D190" s="252" t="s">
        <v>131</v>
      </c>
      <c r="E190" s="277" t="s">
        <v>1</v>
      </c>
      <c r="F190" s="278" t="s">
        <v>216</v>
      </c>
      <c r="G190" s="276"/>
      <c r="H190" s="279">
        <v>28.753</v>
      </c>
      <c r="I190" s="280"/>
      <c r="J190" s="276"/>
      <c r="K190" s="276"/>
      <c r="L190" s="281"/>
      <c r="M190" s="282"/>
      <c r="N190" s="283"/>
      <c r="O190" s="283"/>
      <c r="P190" s="283"/>
      <c r="Q190" s="283"/>
      <c r="R190" s="283"/>
      <c r="S190" s="283"/>
      <c r="T190" s="28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5" t="s">
        <v>131</v>
      </c>
      <c r="AU190" s="285" t="s">
        <v>86</v>
      </c>
      <c r="AV190" s="15" t="s">
        <v>146</v>
      </c>
      <c r="AW190" s="15" t="s">
        <v>32</v>
      </c>
      <c r="AX190" s="15" t="s">
        <v>84</v>
      </c>
      <c r="AY190" s="285" t="s">
        <v>122</v>
      </c>
    </row>
    <row r="191" s="2" customFormat="1" ht="37.8" customHeight="1">
      <c r="A191" s="38"/>
      <c r="B191" s="39"/>
      <c r="C191" s="236" t="s">
        <v>346</v>
      </c>
      <c r="D191" s="236" t="s">
        <v>125</v>
      </c>
      <c r="E191" s="237" t="s">
        <v>798</v>
      </c>
      <c r="F191" s="238" t="s">
        <v>799</v>
      </c>
      <c r="G191" s="239" t="s">
        <v>303</v>
      </c>
      <c r="H191" s="240">
        <v>79.5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41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546</v>
      </c>
      <c r="AT191" s="248" t="s">
        <v>125</v>
      </c>
      <c r="AU191" s="248" t="s">
        <v>86</v>
      </c>
      <c r="AY191" s="17" t="s">
        <v>122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84</v>
      </c>
      <c r="BK191" s="249">
        <f>ROUND(I191*H191,2)</f>
        <v>0</v>
      </c>
      <c r="BL191" s="17" t="s">
        <v>546</v>
      </c>
      <c r="BM191" s="248" t="s">
        <v>800</v>
      </c>
    </row>
    <row r="192" s="13" customFormat="1">
      <c r="A192" s="13"/>
      <c r="B192" s="250"/>
      <c r="C192" s="251"/>
      <c r="D192" s="252" t="s">
        <v>131</v>
      </c>
      <c r="E192" s="253" t="s">
        <v>1</v>
      </c>
      <c r="F192" s="254" t="s">
        <v>794</v>
      </c>
      <c r="G192" s="251"/>
      <c r="H192" s="253" t="s">
        <v>1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131</v>
      </c>
      <c r="AU192" s="260" t="s">
        <v>86</v>
      </c>
      <c r="AV192" s="13" t="s">
        <v>84</v>
      </c>
      <c r="AW192" s="13" t="s">
        <v>32</v>
      </c>
      <c r="AX192" s="13" t="s">
        <v>76</v>
      </c>
      <c r="AY192" s="260" t="s">
        <v>122</v>
      </c>
    </row>
    <row r="193" s="14" customFormat="1">
      <c r="A193" s="14"/>
      <c r="B193" s="261"/>
      <c r="C193" s="262"/>
      <c r="D193" s="252" t="s">
        <v>131</v>
      </c>
      <c r="E193" s="263" t="s">
        <v>1</v>
      </c>
      <c r="F193" s="264" t="s">
        <v>143</v>
      </c>
      <c r="G193" s="262"/>
      <c r="H193" s="265">
        <v>12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1" t="s">
        <v>131</v>
      </c>
      <c r="AU193" s="271" t="s">
        <v>86</v>
      </c>
      <c r="AV193" s="14" t="s">
        <v>86</v>
      </c>
      <c r="AW193" s="14" t="s">
        <v>32</v>
      </c>
      <c r="AX193" s="14" t="s">
        <v>76</v>
      </c>
      <c r="AY193" s="271" t="s">
        <v>122</v>
      </c>
    </row>
    <row r="194" s="13" customFormat="1">
      <c r="A194" s="13"/>
      <c r="B194" s="250"/>
      <c r="C194" s="251"/>
      <c r="D194" s="252" t="s">
        <v>131</v>
      </c>
      <c r="E194" s="253" t="s">
        <v>1</v>
      </c>
      <c r="F194" s="254" t="s">
        <v>796</v>
      </c>
      <c r="G194" s="251"/>
      <c r="H194" s="253" t="s">
        <v>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131</v>
      </c>
      <c r="AU194" s="260" t="s">
        <v>86</v>
      </c>
      <c r="AV194" s="13" t="s">
        <v>84</v>
      </c>
      <c r="AW194" s="13" t="s">
        <v>32</v>
      </c>
      <c r="AX194" s="13" t="s">
        <v>76</v>
      </c>
      <c r="AY194" s="260" t="s">
        <v>122</v>
      </c>
    </row>
    <row r="195" s="14" customFormat="1">
      <c r="A195" s="14"/>
      <c r="B195" s="261"/>
      <c r="C195" s="262"/>
      <c r="D195" s="252" t="s">
        <v>131</v>
      </c>
      <c r="E195" s="263" t="s">
        <v>1</v>
      </c>
      <c r="F195" s="264" t="s">
        <v>801</v>
      </c>
      <c r="G195" s="262"/>
      <c r="H195" s="265">
        <v>67.5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131</v>
      </c>
      <c r="AU195" s="271" t="s">
        <v>86</v>
      </c>
      <c r="AV195" s="14" t="s">
        <v>86</v>
      </c>
      <c r="AW195" s="14" t="s">
        <v>32</v>
      </c>
      <c r="AX195" s="14" t="s">
        <v>76</v>
      </c>
      <c r="AY195" s="271" t="s">
        <v>122</v>
      </c>
    </row>
    <row r="196" s="15" customFormat="1">
      <c r="A196" s="15"/>
      <c r="B196" s="275"/>
      <c r="C196" s="276"/>
      <c r="D196" s="252" t="s">
        <v>131</v>
      </c>
      <c r="E196" s="277" t="s">
        <v>1</v>
      </c>
      <c r="F196" s="278" t="s">
        <v>216</v>
      </c>
      <c r="G196" s="276"/>
      <c r="H196" s="279">
        <v>79.5</v>
      </c>
      <c r="I196" s="280"/>
      <c r="J196" s="276"/>
      <c r="K196" s="276"/>
      <c r="L196" s="281"/>
      <c r="M196" s="282"/>
      <c r="N196" s="283"/>
      <c r="O196" s="283"/>
      <c r="P196" s="283"/>
      <c r="Q196" s="283"/>
      <c r="R196" s="283"/>
      <c r="S196" s="283"/>
      <c r="T196" s="28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5" t="s">
        <v>131</v>
      </c>
      <c r="AU196" s="285" t="s">
        <v>86</v>
      </c>
      <c r="AV196" s="15" t="s">
        <v>146</v>
      </c>
      <c r="AW196" s="15" t="s">
        <v>32</v>
      </c>
      <c r="AX196" s="15" t="s">
        <v>84</v>
      </c>
      <c r="AY196" s="285" t="s">
        <v>122</v>
      </c>
    </row>
    <row r="197" s="2" customFormat="1" ht="37.8" customHeight="1">
      <c r="A197" s="38"/>
      <c r="B197" s="39"/>
      <c r="C197" s="236" t="s">
        <v>350</v>
      </c>
      <c r="D197" s="236" t="s">
        <v>125</v>
      </c>
      <c r="E197" s="237" t="s">
        <v>802</v>
      </c>
      <c r="F197" s="238" t="s">
        <v>803</v>
      </c>
      <c r="G197" s="239" t="s">
        <v>303</v>
      </c>
      <c r="H197" s="240">
        <v>79.5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41</v>
      </c>
      <c r="O197" s="91"/>
      <c r="P197" s="246">
        <f>O197*H197</f>
        <v>0</v>
      </c>
      <c r="Q197" s="246">
        <v>0.078070000000000001</v>
      </c>
      <c r="R197" s="246">
        <f>Q197*H197</f>
        <v>6.2065650000000003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546</v>
      </c>
      <c r="AT197" s="248" t="s">
        <v>125</v>
      </c>
      <c r="AU197" s="248" t="s">
        <v>86</v>
      </c>
      <c r="AY197" s="17" t="s">
        <v>122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546</v>
      </c>
      <c r="BM197" s="248" t="s">
        <v>804</v>
      </c>
    </row>
    <row r="198" s="14" customFormat="1">
      <c r="A198" s="14"/>
      <c r="B198" s="261"/>
      <c r="C198" s="262"/>
      <c r="D198" s="252" t="s">
        <v>131</v>
      </c>
      <c r="E198" s="263" t="s">
        <v>1</v>
      </c>
      <c r="F198" s="264" t="s">
        <v>805</v>
      </c>
      <c r="G198" s="262"/>
      <c r="H198" s="265">
        <v>79.5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1" t="s">
        <v>131</v>
      </c>
      <c r="AU198" s="271" t="s">
        <v>86</v>
      </c>
      <c r="AV198" s="14" t="s">
        <v>86</v>
      </c>
      <c r="AW198" s="14" t="s">
        <v>32</v>
      </c>
      <c r="AX198" s="14" t="s">
        <v>84</v>
      </c>
      <c r="AY198" s="271" t="s">
        <v>122</v>
      </c>
    </row>
    <row r="199" s="2" customFormat="1" ht="37.8" customHeight="1">
      <c r="A199" s="38"/>
      <c r="B199" s="39"/>
      <c r="C199" s="236" t="s">
        <v>355</v>
      </c>
      <c r="D199" s="236" t="s">
        <v>125</v>
      </c>
      <c r="E199" s="237" t="s">
        <v>806</v>
      </c>
      <c r="F199" s="238" t="s">
        <v>807</v>
      </c>
      <c r="G199" s="239" t="s">
        <v>303</v>
      </c>
      <c r="H199" s="240">
        <v>79.5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41</v>
      </c>
      <c r="O199" s="91"/>
      <c r="P199" s="246">
        <f>O199*H199</f>
        <v>0</v>
      </c>
      <c r="Q199" s="246">
        <v>9.0000000000000006E-05</v>
      </c>
      <c r="R199" s="246">
        <f>Q199*H199</f>
        <v>0.0071550000000000008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546</v>
      </c>
      <c r="AT199" s="248" t="s">
        <v>125</v>
      </c>
      <c r="AU199" s="248" t="s">
        <v>86</v>
      </c>
      <c r="AY199" s="17" t="s">
        <v>122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84</v>
      </c>
      <c r="BK199" s="249">
        <f>ROUND(I199*H199,2)</f>
        <v>0</v>
      </c>
      <c r="BL199" s="17" t="s">
        <v>546</v>
      </c>
      <c r="BM199" s="248" t="s">
        <v>808</v>
      </c>
    </row>
    <row r="200" s="14" customFormat="1">
      <c r="A200" s="14"/>
      <c r="B200" s="261"/>
      <c r="C200" s="262"/>
      <c r="D200" s="252" t="s">
        <v>131</v>
      </c>
      <c r="E200" s="263" t="s">
        <v>1</v>
      </c>
      <c r="F200" s="264" t="s">
        <v>805</v>
      </c>
      <c r="G200" s="262"/>
      <c r="H200" s="265">
        <v>79.5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131</v>
      </c>
      <c r="AU200" s="271" t="s">
        <v>86</v>
      </c>
      <c r="AV200" s="14" t="s">
        <v>86</v>
      </c>
      <c r="AW200" s="14" t="s">
        <v>32</v>
      </c>
      <c r="AX200" s="14" t="s">
        <v>84</v>
      </c>
      <c r="AY200" s="271" t="s">
        <v>122</v>
      </c>
    </row>
    <row r="201" s="2" customFormat="1" ht="37.8" customHeight="1">
      <c r="A201" s="38"/>
      <c r="B201" s="39"/>
      <c r="C201" s="236" t="s">
        <v>360</v>
      </c>
      <c r="D201" s="236" t="s">
        <v>125</v>
      </c>
      <c r="E201" s="237" t="s">
        <v>809</v>
      </c>
      <c r="F201" s="238" t="s">
        <v>810</v>
      </c>
      <c r="G201" s="239" t="s">
        <v>303</v>
      </c>
      <c r="H201" s="240">
        <v>102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546</v>
      </c>
      <c r="AT201" s="248" t="s">
        <v>125</v>
      </c>
      <c r="AU201" s="248" t="s">
        <v>86</v>
      </c>
      <c r="AY201" s="17" t="s">
        <v>122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546</v>
      </c>
      <c r="BM201" s="248" t="s">
        <v>811</v>
      </c>
    </row>
    <row r="202" s="14" customFormat="1">
      <c r="A202" s="14"/>
      <c r="B202" s="261"/>
      <c r="C202" s="262"/>
      <c r="D202" s="252" t="s">
        <v>131</v>
      </c>
      <c r="E202" s="263" t="s">
        <v>1</v>
      </c>
      <c r="F202" s="264" t="s">
        <v>726</v>
      </c>
      <c r="G202" s="262"/>
      <c r="H202" s="265">
        <v>102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131</v>
      </c>
      <c r="AU202" s="271" t="s">
        <v>86</v>
      </c>
      <c r="AV202" s="14" t="s">
        <v>86</v>
      </c>
      <c r="AW202" s="14" t="s">
        <v>32</v>
      </c>
      <c r="AX202" s="14" t="s">
        <v>84</v>
      </c>
      <c r="AY202" s="271" t="s">
        <v>122</v>
      </c>
    </row>
    <row r="203" s="2" customFormat="1" ht="24.15" customHeight="1">
      <c r="A203" s="38"/>
      <c r="B203" s="39"/>
      <c r="C203" s="286" t="s">
        <v>367</v>
      </c>
      <c r="D203" s="286" t="s">
        <v>245</v>
      </c>
      <c r="E203" s="287" t="s">
        <v>812</v>
      </c>
      <c r="F203" s="288" t="s">
        <v>813</v>
      </c>
      <c r="G203" s="289" t="s">
        <v>303</v>
      </c>
      <c r="H203" s="290">
        <v>102</v>
      </c>
      <c r="I203" s="291"/>
      <c r="J203" s="292">
        <f>ROUND(I203*H203,2)</f>
        <v>0</v>
      </c>
      <c r="K203" s="293"/>
      <c r="L203" s="294"/>
      <c r="M203" s="295" t="s">
        <v>1</v>
      </c>
      <c r="N203" s="296" t="s">
        <v>41</v>
      </c>
      <c r="O203" s="91"/>
      <c r="P203" s="246">
        <f>O203*H203</f>
        <v>0</v>
      </c>
      <c r="Q203" s="246">
        <v>0.00035</v>
      </c>
      <c r="R203" s="246">
        <f>Q203*H203</f>
        <v>0.035700000000000003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814</v>
      </c>
      <c r="AT203" s="248" t="s">
        <v>245</v>
      </c>
      <c r="AU203" s="248" t="s">
        <v>86</v>
      </c>
      <c r="AY203" s="17" t="s">
        <v>122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84</v>
      </c>
      <c r="BK203" s="249">
        <f>ROUND(I203*H203,2)</f>
        <v>0</v>
      </c>
      <c r="BL203" s="17" t="s">
        <v>814</v>
      </c>
      <c r="BM203" s="248" t="s">
        <v>815</v>
      </c>
    </row>
    <row r="204" s="14" customFormat="1">
      <c r="A204" s="14"/>
      <c r="B204" s="261"/>
      <c r="C204" s="262"/>
      <c r="D204" s="252" t="s">
        <v>131</v>
      </c>
      <c r="E204" s="263" t="s">
        <v>1</v>
      </c>
      <c r="F204" s="264" t="s">
        <v>734</v>
      </c>
      <c r="G204" s="262"/>
      <c r="H204" s="265">
        <v>102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131</v>
      </c>
      <c r="AU204" s="271" t="s">
        <v>86</v>
      </c>
      <c r="AV204" s="14" t="s">
        <v>86</v>
      </c>
      <c r="AW204" s="14" t="s">
        <v>32</v>
      </c>
      <c r="AX204" s="14" t="s">
        <v>84</v>
      </c>
      <c r="AY204" s="271" t="s">
        <v>122</v>
      </c>
    </row>
    <row r="205" s="2" customFormat="1" ht="37.8" customHeight="1">
      <c r="A205" s="38"/>
      <c r="B205" s="39"/>
      <c r="C205" s="236" t="s">
        <v>373</v>
      </c>
      <c r="D205" s="236" t="s">
        <v>125</v>
      </c>
      <c r="E205" s="237" t="s">
        <v>816</v>
      </c>
      <c r="F205" s="238" t="s">
        <v>817</v>
      </c>
      <c r="G205" s="239" t="s">
        <v>321</v>
      </c>
      <c r="H205" s="240">
        <v>4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41</v>
      </c>
      <c r="O205" s="91"/>
      <c r="P205" s="246">
        <f>O205*H205</f>
        <v>0</v>
      </c>
      <c r="Q205" s="246">
        <v>0.37430000000000002</v>
      </c>
      <c r="R205" s="246">
        <f>Q205*H205</f>
        <v>1.4972000000000001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546</v>
      </c>
      <c r="AT205" s="248" t="s">
        <v>125</v>
      </c>
      <c r="AU205" s="248" t="s">
        <v>86</v>
      </c>
      <c r="AY205" s="17" t="s">
        <v>122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84</v>
      </c>
      <c r="BK205" s="249">
        <f>ROUND(I205*H205,2)</f>
        <v>0</v>
      </c>
      <c r="BL205" s="17" t="s">
        <v>546</v>
      </c>
      <c r="BM205" s="248" t="s">
        <v>818</v>
      </c>
    </row>
    <row r="206" s="14" customFormat="1">
      <c r="A206" s="14"/>
      <c r="B206" s="261"/>
      <c r="C206" s="262"/>
      <c r="D206" s="252" t="s">
        <v>131</v>
      </c>
      <c r="E206" s="263" t="s">
        <v>1</v>
      </c>
      <c r="F206" s="264" t="s">
        <v>146</v>
      </c>
      <c r="G206" s="262"/>
      <c r="H206" s="265">
        <v>4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131</v>
      </c>
      <c r="AU206" s="271" t="s">
        <v>86</v>
      </c>
      <c r="AV206" s="14" t="s">
        <v>86</v>
      </c>
      <c r="AW206" s="14" t="s">
        <v>32</v>
      </c>
      <c r="AX206" s="14" t="s">
        <v>84</v>
      </c>
      <c r="AY206" s="271" t="s">
        <v>122</v>
      </c>
    </row>
    <row r="207" s="2" customFormat="1" ht="24.15" customHeight="1">
      <c r="A207" s="38"/>
      <c r="B207" s="39"/>
      <c r="C207" s="236" t="s">
        <v>378</v>
      </c>
      <c r="D207" s="236" t="s">
        <v>125</v>
      </c>
      <c r="E207" s="237" t="s">
        <v>819</v>
      </c>
      <c r="F207" s="238" t="s">
        <v>820</v>
      </c>
      <c r="G207" s="239" t="s">
        <v>207</v>
      </c>
      <c r="H207" s="240">
        <v>26.805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41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546</v>
      </c>
      <c r="AT207" s="248" t="s">
        <v>125</v>
      </c>
      <c r="AU207" s="248" t="s">
        <v>86</v>
      </c>
      <c r="AY207" s="17" t="s">
        <v>122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546</v>
      </c>
      <c r="BM207" s="248" t="s">
        <v>821</v>
      </c>
    </row>
    <row r="208" s="13" customFormat="1">
      <c r="A208" s="13"/>
      <c r="B208" s="250"/>
      <c r="C208" s="251"/>
      <c r="D208" s="252" t="s">
        <v>131</v>
      </c>
      <c r="E208" s="253" t="s">
        <v>1</v>
      </c>
      <c r="F208" s="254" t="s">
        <v>792</v>
      </c>
      <c r="G208" s="251"/>
      <c r="H208" s="253" t="s">
        <v>1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131</v>
      </c>
      <c r="AU208" s="260" t="s">
        <v>86</v>
      </c>
      <c r="AV208" s="13" t="s">
        <v>84</v>
      </c>
      <c r="AW208" s="13" t="s">
        <v>32</v>
      </c>
      <c r="AX208" s="13" t="s">
        <v>76</v>
      </c>
      <c r="AY208" s="260" t="s">
        <v>122</v>
      </c>
    </row>
    <row r="209" s="14" customFormat="1">
      <c r="A209" s="14"/>
      <c r="B209" s="261"/>
      <c r="C209" s="262"/>
      <c r="D209" s="252" t="s">
        <v>131</v>
      </c>
      <c r="E209" s="263" t="s">
        <v>1</v>
      </c>
      <c r="F209" s="264" t="s">
        <v>793</v>
      </c>
      <c r="G209" s="262"/>
      <c r="H209" s="265">
        <v>9.2750000000000004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1" t="s">
        <v>131</v>
      </c>
      <c r="AU209" s="271" t="s">
        <v>86</v>
      </c>
      <c r="AV209" s="14" t="s">
        <v>86</v>
      </c>
      <c r="AW209" s="14" t="s">
        <v>32</v>
      </c>
      <c r="AX209" s="14" t="s">
        <v>76</v>
      </c>
      <c r="AY209" s="271" t="s">
        <v>122</v>
      </c>
    </row>
    <row r="210" s="13" customFormat="1">
      <c r="A210" s="13"/>
      <c r="B210" s="250"/>
      <c r="C210" s="251"/>
      <c r="D210" s="252" t="s">
        <v>131</v>
      </c>
      <c r="E210" s="253" t="s">
        <v>1</v>
      </c>
      <c r="F210" s="254" t="s">
        <v>794</v>
      </c>
      <c r="G210" s="251"/>
      <c r="H210" s="253" t="s">
        <v>1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131</v>
      </c>
      <c r="AU210" s="260" t="s">
        <v>86</v>
      </c>
      <c r="AV210" s="13" t="s">
        <v>84</v>
      </c>
      <c r="AW210" s="13" t="s">
        <v>32</v>
      </c>
      <c r="AX210" s="13" t="s">
        <v>76</v>
      </c>
      <c r="AY210" s="260" t="s">
        <v>122</v>
      </c>
    </row>
    <row r="211" s="14" customFormat="1">
      <c r="A211" s="14"/>
      <c r="B211" s="261"/>
      <c r="C211" s="262"/>
      <c r="D211" s="252" t="s">
        <v>131</v>
      </c>
      <c r="E211" s="263" t="s">
        <v>1</v>
      </c>
      <c r="F211" s="264" t="s">
        <v>822</v>
      </c>
      <c r="G211" s="262"/>
      <c r="H211" s="265">
        <v>2.6459999999999999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1" t="s">
        <v>131</v>
      </c>
      <c r="AU211" s="271" t="s">
        <v>86</v>
      </c>
      <c r="AV211" s="14" t="s">
        <v>86</v>
      </c>
      <c r="AW211" s="14" t="s">
        <v>32</v>
      </c>
      <c r="AX211" s="14" t="s">
        <v>76</v>
      </c>
      <c r="AY211" s="271" t="s">
        <v>122</v>
      </c>
    </row>
    <row r="212" s="13" customFormat="1">
      <c r="A212" s="13"/>
      <c r="B212" s="250"/>
      <c r="C212" s="251"/>
      <c r="D212" s="252" t="s">
        <v>131</v>
      </c>
      <c r="E212" s="253" t="s">
        <v>1</v>
      </c>
      <c r="F212" s="254" t="s">
        <v>796</v>
      </c>
      <c r="G212" s="251"/>
      <c r="H212" s="253" t="s">
        <v>1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131</v>
      </c>
      <c r="AU212" s="260" t="s">
        <v>86</v>
      </c>
      <c r="AV212" s="13" t="s">
        <v>84</v>
      </c>
      <c r="AW212" s="13" t="s">
        <v>32</v>
      </c>
      <c r="AX212" s="13" t="s">
        <v>76</v>
      </c>
      <c r="AY212" s="260" t="s">
        <v>122</v>
      </c>
    </row>
    <row r="213" s="14" customFormat="1">
      <c r="A213" s="14"/>
      <c r="B213" s="261"/>
      <c r="C213" s="262"/>
      <c r="D213" s="252" t="s">
        <v>131</v>
      </c>
      <c r="E213" s="263" t="s">
        <v>1</v>
      </c>
      <c r="F213" s="264" t="s">
        <v>823</v>
      </c>
      <c r="G213" s="262"/>
      <c r="H213" s="265">
        <v>14.884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131</v>
      </c>
      <c r="AU213" s="271" t="s">
        <v>86</v>
      </c>
      <c r="AV213" s="14" t="s">
        <v>86</v>
      </c>
      <c r="AW213" s="14" t="s">
        <v>32</v>
      </c>
      <c r="AX213" s="14" t="s">
        <v>76</v>
      </c>
      <c r="AY213" s="271" t="s">
        <v>122</v>
      </c>
    </row>
    <row r="214" s="15" customFormat="1">
      <c r="A214" s="15"/>
      <c r="B214" s="275"/>
      <c r="C214" s="276"/>
      <c r="D214" s="252" t="s">
        <v>131</v>
      </c>
      <c r="E214" s="277" t="s">
        <v>1</v>
      </c>
      <c r="F214" s="278" t="s">
        <v>216</v>
      </c>
      <c r="G214" s="276"/>
      <c r="H214" s="279">
        <v>26.805</v>
      </c>
      <c r="I214" s="280"/>
      <c r="J214" s="276"/>
      <c r="K214" s="276"/>
      <c r="L214" s="281"/>
      <c r="M214" s="282"/>
      <c r="N214" s="283"/>
      <c r="O214" s="283"/>
      <c r="P214" s="283"/>
      <c r="Q214" s="283"/>
      <c r="R214" s="283"/>
      <c r="S214" s="283"/>
      <c r="T214" s="28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5" t="s">
        <v>131</v>
      </c>
      <c r="AU214" s="285" t="s">
        <v>86</v>
      </c>
      <c r="AV214" s="15" t="s">
        <v>146</v>
      </c>
      <c r="AW214" s="15" t="s">
        <v>32</v>
      </c>
      <c r="AX214" s="15" t="s">
        <v>84</v>
      </c>
      <c r="AY214" s="285" t="s">
        <v>122</v>
      </c>
    </row>
    <row r="215" s="2" customFormat="1" ht="14.4" customHeight="1">
      <c r="A215" s="38"/>
      <c r="B215" s="39"/>
      <c r="C215" s="286" t="s">
        <v>382</v>
      </c>
      <c r="D215" s="286" t="s">
        <v>245</v>
      </c>
      <c r="E215" s="287" t="s">
        <v>824</v>
      </c>
      <c r="F215" s="288" t="s">
        <v>825</v>
      </c>
      <c r="G215" s="289" t="s">
        <v>237</v>
      </c>
      <c r="H215" s="290">
        <v>54.683</v>
      </c>
      <c r="I215" s="291"/>
      <c r="J215" s="292">
        <f>ROUND(I215*H215,2)</f>
        <v>0</v>
      </c>
      <c r="K215" s="293"/>
      <c r="L215" s="294"/>
      <c r="M215" s="295" t="s">
        <v>1</v>
      </c>
      <c r="N215" s="296" t="s">
        <v>41</v>
      </c>
      <c r="O215" s="91"/>
      <c r="P215" s="246">
        <f>O215*H215</f>
        <v>0</v>
      </c>
      <c r="Q215" s="246">
        <v>1</v>
      </c>
      <c r="R215" s="246">
        <f>Q215*H215</f>
        <v>54.683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171</v>
      </c>
      <c r="AT215" s="248" t="s">
        <v>245</v>
      </c>
      <c r="AU215" s="248" t="s">
        <v>86</v>
      </c>
      <c r="AY215" s="17" t="s">
        <v>122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84</v>
      </c>
      <c r="BK215" s="249">
        <f>ROUND(I215*H215,2)</f>
        <v>0</v>
      </c>
      <c r="BL215" s="17" t="s">
        <v>146</v>
      </c>
      <c r="BM215" s="248" t="s">
        <v>826</v>
      </c>
    </row>
    <row r="216" s="14" customFormat="1">
      <c r="A216" s="14"/>
      <c r="B216" s="261"/>
      <c r="C216" s="262"/>
      <c r="D216" s="252" t="s">
        <v>131</v>
      </c>
      <c r="E216" s="263" t="s">
        <v>1</v>
      </c>
      <c r="F216" s="264" t="s">
        <v>827</v>
      </c>
      <c r="G216" s="262"/>
      <c r="H216" s="265">
        <v>45.569000000000003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131</v>
      </c>
      <c r="AU216" s="271" t="s">
        <v>86</v>
      </c>
      <c r="AV216" s="14" t="s">
        <v>86</v>
      </c>
      <c r="AW216" s="14" t="s">
        <v>32</v>
      </c>
      <c r="AX216" s="14" t="s">
        <v>84</v>
      </c>
      <c r="AY216" s="271" t="s">
        <v>122</v>
      </c>
    </row>
    <row r="217" s="14" customFormat="1">
      <c r="A217" s="14"/>
      <c r="B217" s="261"/>
      <c r="C217" s="262"/>
      <c r="D217" s="252" t="s">
        <v>131</v>
      </c>
      <c r="E217" s="262"/>
      <c r="F217" s="264" t="s">
        <v>828</v>
      </c>
      <c r="G217" s="262"/>
      <c r="H217" s="265">
        <v>54.683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131</v>
      </c>
      <c r="AU217" s="271" t="s">
        <v>86</v>
      </c>
      <c r="AV217" s="14" t="s">
        <v>86</v>
      </c>
      <c r="AW217" s="14" t="s">
        <v>4</v>
      </c>
      <c r="AX217" s="14" t="s">
        <v>84</v>
      </c>
      <c r="AY217" s="271" t="s">
        <v>122</v>
      </c>
    </row>
    <row r="218" s="2" customFormat="1" ht="49.05" customHeight="1">
      <c r="A218" s="38"/>
      <c r="B218" s="39"/>
      <c r="C218" s="236" t="s">
        <v>388</v>
      </c>
      <c r="D218" s="236" t="s">
        <v>125</v>
      </c>
      <c r="E218" s="237" t="s">
        <v>829</v>
      </c>
      <c r="F218" s="238" t="s">
        <v>830</v>
      </c>
      <c r="G218" s="239" t="s">
        <v>207</v>
      </c>
      <c r="H218" s="240">
        <v>34.753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41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546</v>
      </c>
      <c r="AT218" s="248" t="s">
        <v>125</v>
      </c>
      <c r="AU218" s="248" t="s">
        <v>86</v>
      </c>
      <c r="AY218" s="17" t="s">
        <v>122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84</v>
      </c>
      <c r="BK218" s="249">
        <f>ROUND(I218*H218,2)</f>
        <v>0</v>
      </c>
      <c r="BL218" s="17" t="s">
        <v>546</v>
      </c>
      <c r="BM218" s="248" t="s">
        <v>831</v>
      </c>
    </row>
    <row r="219" s="14" customFormat="1">
      <c r="A219" s="14"/>
      <c r="B219" s="261"/>
      <c r="C219" s="262"/>
      <c r="D219" s="252" t="s">
        <v>131</v>
      </c>
      <c r="E219" s="263" t="s">
        <v>1</v>
      </c>
      <c r="F219" s="264" t="s">
        <v>832</v>
      </c>
      <c r="G219" s="262"/>
      <c r="H219" s="265">
        <v>34.753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131</v>
      </c>
      <c r="AU219" s="271" t="s">
        <v>86</v>
      </c>
      <c r="AV219" s="14" t="s">
        <v>86</v>
      </c>
      <c r="AW219" s="14" t="s">
        <v>32</v>
      </c>
      <c r="AX219" s="14" t="s">
        <v>84</v>
      </c>
      <c r="AY219" s="271" t="s">
        <v>122</v>
      </c>
    </row>
    <row r="220" s="2" customFormat="1" ht="62.7" customHeight="1">
      <c r="A220" s="38"/>
      <c r="B220" s="39"/>
      <c r="C220" s="236" t="s">
        <v>398</v>
      </c>
      <c r="D220" s="236" t="s">
        <v>125</v>
      </c>
      <c r="E220" s="237" t="s">
        <v>833</v>
      </c>
      <c r="F220" s="238" t="s">
        <v>834</v>
      </c>
      <c r="G220" s="239" t="s">
        <v>207</v>
      </c>
      <c r="H220" s="240">
        <v>104.259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41</v>
      </c>
      <c r="O220" s="91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546</v>
      </c>
      <c r="AT220" s="248" t="s">
        <v>125</v>
      </c>
      <c r="AU220" s="248" t="s">
        <v>86</v>
      </c>
      <c r="AY220" s="17" t="s">
        <v>122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84</v>
      </c>
      <c r="BK220" s="249">
        <f>ROUND(I220*H220,2)</f>
        <v>0</v>
      </c>
      <c r="BL220" s="17" t="s">
        <v>546</v>
      </c>
      <c r="BM220" s="248" t="s">
        <v>835</v>
      </c>
    </row>
    <row r="221" s="14" customFormat="1">
      <c r="A221" s="14"/>
      <c r="B221" s="261"/>
      <c r="C221" s="262"/>
      <c r="D221" s="252" t="s">
        <v>131</v>
      </c>
      <c r="E221" s="263" t="s">
        <v>1</v>
      </c>
      <c r="F221" s="264" t="s">
        <v>836</v>
      </c>
      <c r="G221" s="262"/>
      <c r="H221" s="265">
        <v>104.259</v>
      </c>
      <c r="I221" s="266"/>
      <c r="J221" s="262"/>
      <c r="K221" s="262"/>
      <c r="L221" s="267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131</v>
      </c>
      <c r="AU221" s="271" t="s">
        <v>86</v>
      </c>
      <c r="AV221" s="14" t="s">
        <v>86</v>
      </c>
      <c r="AW221" s="14" t="s">
        <v>32</v>
      </c>
      <c r="AX221" s="14" t="s">
        <v>84</v>
      </c>
      <c r="AY221" s="271" t="s">
        <v>122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183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gwo6Tqp6HF4KMkDFZ1FA7d1aIO7TeLiVx/qimsUvEwM5PZHzeCZIcmoy55ehBuCpUNDW003SGJEqZdQvWR3ceQ==" hashValue="1PXe6kEx/VfeUZl1WHrh3RYILMDeDIVHAgBxto1EjZCgo8YErSTJyN+fgm8aPsx/2mgmn/3s0fZQ6LghcusFXw==" algorithmName="SHA-512" password="CC35"/>
  <autoFilter ref="C121:K22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2020-12-02T10:32:49Z</dcterms:created>
  <dcterms:modified xsi:type="dcterms:W3CDTF">2020-12-02T10:32:59Z</dcterms:modified>
</cp:coreProperties>
</file>